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51014955\OneDrive - 佐倉市\デスクトップ\0208_佐倉市週休２日工事実施要領\"/>
    </mc:Choice>
  </mc:AlternateContent>
  <xr:revisionPtr revIDLastSave="0" documentId="13_ncr:1_{C974B51C-27D4-4114-B53F-F3D82AF2C90F}" xr6:coauthVersionLast="47" xr6:coauthVersionMax="47" xr10:uidLastSave="{00000000-0000-0000-0000-000000000000}"/>
  <bookViews>
    <workbookView xWindow="-120" yWindow="16080" windowWidth="29040" windowHeight="15720" xr2:uid="{00000000-000D-0000-FFFF-FFFF00000000}"/>
  </bookViews>
  <sheets>
    <sheet name="2025年度版" sheetId="9" r:id="rId1"/>
    <sheet name="記載例" sheetId="11" r:id="rId2"/>
    <sheet name="祝日" sheetId="2" r:id="rId3"/>
  </sheets>
  <definedNames>
    <definedName name="_xlnm.Print_Area" localSheetId="0">'2025年度版'!$A$1:$F$43</definedName>
    <definedName name="_xlnm.Print_Area" localSheetId="1">記載例!$A$1:$J$43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2" l="1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E41" i="11"/>
  <c r="D41" i="11"/>
  <c r="C9" i="11"/>
  <c r="B9" i="11"/>
  <c r="B10" i="11" s="1"/>
  <c r="B8" i="11"/>
  <c r="L5" i="11"/>
  <c r="E42" i="11" s="1"/>
  <c r="D41" i="9"/>
  <c r="B8" i="9"/>
  <c r="B9" i="9"/>
  <c r="G9" i="9" s="1"/>
  <c r="L5" i="9"/>
  <c r="E42" i="9" s="1"/>
  <c r="C36" i="2"/>
  <c r="C37" i="2"/>
  <c r="C38" i="2"/>
  <c r="C39" i="2"/>
  <c r="C40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E41" i="9"/>
  <c r="G9" i="11" l="1"/>
  <c r="C10" i="11"/>
  <c r="B11" i="11"/>
  <c r="G10" i="11"/>
  <c r="E43" i="11"/>
  <c r="D42" i="11"/>
  <c r="D43" i="11" s="1"/>
  <c r="D42" i="9"/>
  <c r="D43" i="9" s="1"/>
  <c r="C9" i="9"/>
  <c r="B10" i="9"/>
  <c r="G10" i="9" s="1"/>
  <c r="E43" i="9"/>
  <c r="G11" i="11" l="1"/>
  <c r="B12" i="11"/>
  <c r="C11" i="11"/>
  <c r="B11" i="9"/>
  <c r="G11" i="9" s="1"/>
  <c r="C10" i="9"/>
  <c r="B13" i="11" l="1"/>
  <c r="C12" i="11"/>
  <c r="G12" i="11"/>
  <c r="B12" i="9"/>
  <c r="G12" i="9" s="1"/>
  <c r="C11" i="9"/>
  <c r="G13" i="11" l="1"/>
  <c r="C13" i="11"/>
  <c r="B14" i="11"/>
  <c r="C12" i="9"/>
  <c r="B13" i="9"/>
  <c r="G13" i="9" s="1"/>
  <c r="C14" i="11" l="1"/>
  <c r="B15" i="11"/>
  <c r="G14" i="11"/>
  <c r="C13" i="9"/>
  <c r="B14" i="9"/>
  <c r="G14" i="9" s="1"/>
  <c r="G15" i="11" l="1"/>
  <c r="B16" i="11"/>
  <c r="C15" i="11"/>
  <c r="B15" i="9"/>
  <c r="G15" i="9" s="1"/>
  <c r="C14" i="9"/>
  <c r="B17" i="11" l="1"/>
  <c r="C16" i="11"/>
  <c r="G16" i="11"/>
  <c r="B16" i="9"/>
  <c r="G16" i="9" s="1"/>
  <c r="C15" i="9"/>
  <c r="G17" i="11" l="1"/>
  <c r="C17" i="11"/>
  <c r="B18" i="11"/>
  <c r="C16" i="9"/>
  <c r="B17" i="9"/>
  <c r="G17" i="9" s="1"/>
  <c r="C18" i="11" l="1"/>
  <c r="B19" i="11"/>
  <c r="G18" i="11"/>
  <c r="C17" i="9"/>
  <c r="B18" i="9"/>
  <c r="G18" i="9" s="1"/>
  <c r="G19" i="11" l="1"/>
  <c r="B20" i="11"/>
  <c r="C19" i="11"/>
  <c r="B19" i="9"/>
  <c r="G19" i="9" s="1"/>
  <c r="C18" i="9"/>
  <c r="B21" i="11" l="1"/>
  <c r="C20" i="11"/>
  <c r="G20" i="11"/>
  <c r="B20" i="9"/>
  <c r="G20" i="9" s="1"/>
  <c r="C19" i="9"/>
  <c r="G21" i="11" l="1"/>
  <c r="C21" i="11"/>
  <c r="B22" i="11"/>
  <c r="C20" i="9"/>
  <c r="B21" i="9"/>
  <c r="G21" i="9" s="1"/>
  <c r="C22" i="11" l="1"/>
  <c r="B23" i="11"/>
  <c r="G22" i="11"/>
  <c r="C21" i="9"/>
  <c r="B22" i="9"/>
  <c r="G22" i="9" s="1"/>
  <c r="G23" i="11" l="1"/>
  <c r="B24" i="11"/>
  <c r="C23" i="11"/>
  <c r="B23" i="9"/>
  <c r="G23" i="9" s="1"/>
  <c r="C22" i="9"/>
  <c r="B25" i="11" l="1"/>
  <c r="C24" i="11"/>
  <c r="G24" i="11"/>
  <c r="B24" i="9"/>
  <c r="G24" i="9" s="1"/>
  <c r="C23" i="9"/>
  <c r="G25" i="11" l="1"/>
  <c r="C25" i="11"/>
  <c r="B26" i="11"/>
  <c r="C24" i="9"/>
  <c r="B25" i="9"/>
  <c r="G25" i="9" s="1"/>
  <c r="C26" i="11" l="1"/>
  <c r="B27" i="11"/>
  <c r="G26" i="11"/>
  <c r="C25" i="9"/>
  <c r="B26" i="9"/>
  <c r="G26" i="9" s="1"/>
  <c r="G27" i="11" l="1"/>
  <c r="B28" i="11"/>
  <c r="C27" i="11"/>
  <c r="B27" i="9"/>
  <c r="G27" i="9" s="1"/>
  <c r="C26" i="9"/>
  <c r="B29" i="11" l="1"/>
  <c r="C28" i="11"/>
  <c r="G28" i="11"/>
  <c r="B28" i="9"/>
  <c r="G28" i="9" s="1"/>
  <c r="C27" i="9"/>
  <c r="G29" i="11" l="1"/>
  <c r="C29" i="11"/>
  <c r="B30" i="11"/>
  <c r="C28" i="9"/>
  <c r="B29" i="9"/>
  <c r="G29" i="9" s="1"/>
  <c r="C30" i="11" l="1"/>
  <c r="B31" i="11"/>
  <c r="G30" i="11"/>
  <c r="C29" i="9"/>
  <c r="B30" i="9"/>
  <c r="G30" i="9" s="1"/>
  <c r="G31" i="11" l="1"/>
  <c r="B32" i="11"/>
  <c r="C31" i="11"/>
  <c r="B31" i="9"/>
  <c r="G31" i="9" s="1"/>
  <c r="C30" i="9"/>
  <c r="B33" i="11" l="1"/>
  <c r="C32" i="11"/>
  <c r="G32" i="11"/>
  <c r="B32" i="9"/>
  <c r="G32" i="9" s="1"/>
  <c r="C31" i="9"/>
  <c r="G33" i="11" l="1"/>
  <c r="C33" i="11"/>
  <c r="B34" i="11"/>
  <c r="C32" i="9"/>
  <c r="B33" i="9"/>
  <c r="G33" i="9" s="1"/>
  <c r="C34" i="11" l="1"/>
  <c r="B35" i="11"/>
  <c r="G34" i="11"/>
  <c r="C33" i="9"/>
  <c r="B34" i="9"/>
  <c r="G34" i="9" s="1"/>
  <c r="G35" i="11" l="1"/>
  <c r="B36" i="11"/>
  <c r="C35" i="11"/>
  <c r="B35" i="9"/>
  <c r="G35" i="9" s="1"/>
  <c r="C34" i="9"/>
  <c r="B37" i="11" l="1"/>
  <c r="C36" i="11"/>
  <c r="G36" i="11"/>
  <c r="B36" i="9"/>
  <c r="G36" i="9" s="1"/>
  <c r="C35" i="9"/>
  <c r="G37" i="11" l="1"/>
  <c r="C37" i="11"/>
  <c r="B38" i="11"/>
  <c r="C36" i="9"/>
  <c r="B37" i="9"/>
  <c r="G37" i="9" s="1"/>
  <c r="C38" i="11" l="1"/>
  <c r="B39" i="11"/>
  <c r="G38" i="11"/>
  <c r="C37" i="9"/>
  <c r="B38" i="9"/>
  <c r="G38" i="9" s="1"/>
  <c r="G39" i="11" l="1"/>
  <c r="C39" i="11"/>
  <c r="B39" i="9"/>
  <c r="C38" i="9"/>
  <c r="C39" i="9" l="1"/>
  <c r="G3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阿部　公俊</author>
  </authors>
  <commentList>
    <comment ref="C5" authorId="0" shapeId="0" xr:uid="{6777BA82-1B1C-4913-A5E9-38F61B2448CC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工事名等を記入</t>
        </r>
      </text>
    </comment>
    <comment ref="J5" authorId="0" shapeId="0" xr:uid="{731DD55B-D0CF-42EC-ACAE-19272E375464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「年」「月」を入力すると
自動的に祝日を含めた
カレンダーが作成されます</t>
        </r>
      </text>
    </comment>
    <comment ref="D12" authorId="0" shapeId="0" xr:uid="{1CE31DF6-2199-4D22-A4B3-C6E9AA1FC51A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計画工程表で計画して
いた閉所日等を選択</t>
        </r>
      </text>
    </comment>
    <comment ref="E12" authorId="0" shapeId="0" xr:uid="{B5D79948-9053-4543-94BE-F18350F2B1C9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実際の閉所状況を
プルダウンから選択</t>
        </r>
      </text>
    </comment>
    <comment ref="E13" authorId="0" shapeId="0" xr:uid="{7EB7CA38-BF18-471E-87C4-7D39E97D5466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 xml:space="preserve">現場着手までは対象期間に
含まないので「－」を選択
</t>
        </r>
        <r>
          <rPr>
            <b/>
            <sz val="9"/>
            <color indexed="10"/>
            <rFont val="游ゴシック"/>
            <family val="3"/>
            <charset val="128"/>
            <scheme val="minor"/>
          </rPr>
          <t>※空欄はすべて作業実施日
としてカウントされるので
1日から現場着手日までは
「－」を選択する</t>
        </r>
      </text>
    </comment>
    <comment ref="F15" authorId="0" shapeId="0" xr:uid="{70711935-DC4F-46E5-AC00-09CD4E4FD47F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対象期間は現場着手日から
現場完成日まで</t>
        </r>
      </text>
    </comment>
    <comment ref="G19" authorId="0" shapeId="0" xr:uid="{FA8FB365-CB13-4C5D-BEB4-19415AEFF62E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自動入力されます</t>
        </r>
      </text>
    </comment>
    <comment ref="E21" authorId="0" shapeId="0" xr:uid="{4DD02E25-ED90-4F49-A08C-D6E7F92022D1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夏期休暇（3日）
年末年始休暇（6日）は
対象期間から除外</t>
        </r>
      </text>
    </comment>
    <comment ref="F27" authorId="0" shapeId="0" xr:uid="{797FC379-F898-4498-B25A-F73BC7FB6810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雨天等による閉所も
閉所日にカウントできる
「雨休」を選択
（監督職員へ要事前連絡）</t>
        </r>
      </text>
    </comment>
    <comment ref="F31" authorId="0" shapeId="0" xr:uid="{06B7044E-1535-4C8B-BE75-A9C05D3C5451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計画していた閉所日に作業を
行った場合は、できる限り
振替閉所日を設ける</t>
        </r>
      </text>
    </comment>
    <comment ref="E32" authorId="0" shapeId="0" xr:uid="{DCAC87B0-B83F-45FB-B0AE-02D6D5CAE8E3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計画していた閉所日に雨が
降った場合は「雨天」
ではなく「休」を選択</t>
        </r>
      </text>
    </comment>
    <comment ref="F38" authorId="0" shapeId="0" xr:uid="{3755A781-2FAB-4D99-A2AC-D657FE63519D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災害等緊急時の対応は
作業にカウントとせず
「休」としてよい</t>
        </r>
      </text>
    </comment>
    <comment ref="E41" authorId="0" shapeId="0" xr:uid="{02176096-69A2-497F-A96D-27F17770E6FC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現場閉所日、対象期間、
閉所率は自動計算される</t>
        </r>
      </text>
    </comment>
  </commentList>
</comments>
</file>

<file path=xl/sharedStrings.xml><?xml version="1.0" encoding="utf-8"?>
<sst xmlns="http://schemas.openxmlformats.org/spreadsheetml/2006/main" count="157" uniqueCount="70">
  <si>
    <t>計画上の閉所日と実際の閉所日に
差異がある場合等に記載</t>
    <rPh sb="0" eb="2">
      <t>ケイカク</t>
    </rPh>
    <rPh sb="2" eb="3">
      <t>ジョウ</t>
    </rPh>
    <rPh sb="4" eb="6">
      <t>ヘイショ</t>
    </rPh>
    <rPh sb="6" eb="7">
      <t>ヒ</t>
    </rPh>
    <rPh sb="8" eb="10">
      <t>ジッサイ</t>
    </rPh>
    <rPh sb="11" eb="13">
      <t>ヘイショ</t>
    </rPh>
    <rPh sb="13" eb="14">
      <t>ヒ</t>
    </rPh>
    <rPh sb="16" eb="18">
      <t>サイ</t>
    </rPh>
    <rPh sb="21" eb="23">
      <t>バアイ</t>
    </rPh>
    <rPh sb="23" eb="24">
      <t>ナド</t>
    </rPh>
    <rPh sb="25" eb="27">
      <t>キサイ</t>
    </rPh>
    <phoneticPr fontId="1"/>
  </si>
  <si>
    <t>工事名</t>
    <rPh sb="0" eb="3">
      <t>コウジメイ</t>
    </rPh>
    <phoneticPr fontId="1"/>
  </si>
  <si>
    <t>工場製作</t>
    <rPh sb="0" eb="2">
      <t>コウジョウ</t>
    </rPh>
    <rPh sb="2" eb="4">
      <t>セイサク</t>
    </rPh>
    <phoneticPr fontId="1"/>
  </si>
  <si>
    <t>建国記念日</t>
    <rPh sb="0" eb="5">
      <t>ケンコクキネンビ</t>
    </rPh>
    <phoneticPr fontId="1"/>
  </si>
  <si>
    <t>担当部署名</t>
    <rPh sb="0" eb="2">
      <t>タントウ</t>
    </rPh>
    <rPh sb="2" eb="4">
      <t>ブショ</t>
    </rPh>
    <rPh sb="4" eb="5">
      <t>メイ</t>
    </rPh>
    <phoneticPr fontId="1"/>
  </si>
  <si>
    <t>―</t>
  </si>
  <si>
    <t>曜日</t>
    <rPh sb="0" eb="2">
      <t>ヨウビ</t>
    </rPh>
    <phoneticPr fontId="1"/>
  </si>
  <si>
    <t>○○工事</t>
    <rPh sb="2" eb="4">
      <t>コウジ</t>
    </rPh>
    <phoneticPr fontId="1"/>
  </si>
  <si>
    <t>現場閉所日</t>
    <rPh sb="0" eb="2">
      <t>ゲンバ</t>
    </rPh>
    <rPh sb="2" eb="4">
      <t>ヘイショ</t>
    </rPh>
    <rPh sb="4" eb="5">
      <t>ヒ</t>
    </rPh>
    <phoneticPr fontId="1"/>
  </si>
  <si>
    <t>その他休</t>
    <rPh sb="2" eb="3">
      <t>タ</t>
    </rPh>
    <rPh sb="3" eb="4">
      <t>ヤス</t>
    </rPh>
    <phoneticPr fontId="1"/>
  </si>
  <si>
    <t>天皇誕生日</t>
    <rPh sb="0" eb="5">
      <t>テンノウタンジョウビ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</si>
  <si>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</si>
  <si>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</si>
  <si>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</si>
  <si>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5">
      <t>ケンポウキネンビ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</si>
  <si>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</si>
  <si>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</si>
  <si>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海の日</t>
    <rPh sb="0" eb="1">
      <t>ウミ</t>
    </rPh>
    <rPh sb="2" eb="3">
      <t>ヒ</t>
    </rPh>
    <phoneticPr fontId="1"/>
  </si>
  <si>
    <t>○○株式会社</t>
    <rPh sb="2" eb="6">
      <t>カブシキガイシャ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</si>
  <si>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</si>
  <si>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</si>
  <si>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</si>
  <si>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</si>
  <si>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</si>
  <si>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リスト</t>
  </si>
  <si>
    <t>対象期間</t>
    <rPh sb="0" eb="2">
      <t>タイショウ</t>
    </rPh>
    <rPh sb="2" eb="4">
      <t>キカン</t>
    </rPh>
    <phoneticPr fontId="1"/>
  </si>
  <si>
    <t>受注者名</t>
    <rPh sb="0" eb="3">
      <t>ジュチュウシャ</t>
    </rPh>
    <rPh sb="3" eb="4">
      <t>メイ</t>
    </rPh>
    <phoneticPr fontId="1"/>
  </si>
  <si>
    <t>祝日</t>
    <rPh sb="0" eb="2">
      <t>シュクジツ</t>
    </rPh>
    <phoneticPr fontId="1"/>
  </si>
  <si>
    <t>休</t>
    <rPh sb="0" eb="1">
      <t>ヤス</t>
    </rPh>
    <phoneticPr fontId="1"/>
  </si>
  <si>
    <t>○○課</t>
    <rPh sb="2" eb="3">
      <t>カ</t>
    </rPh>
    <phoneticPr fontId="1"/>
  </si>
  <si>
    <t>年月入力欄</t>
    <rPh sb="0" eb="2">
      <t>ネンゲツ</t>
    </rPh>
    <rPh sb="2" eb="5">
      <t>ニュウリョクラン</t>
    </rPh>
    <phoneticPr fontId="1"/>
  </si>
  <si>
    <t>春分の日</t>
    <rPh sb="0" eb="2">
      <t>シュンブン</t>
    </rPh>
    <rPh sb="3" eb="4">
      <t>ヒ</t>
    </rPh>
    <phoneticPr fontId="1"/>
  </si>
  <si>
    <t>成人の日</t>
    <rPh sb="0" eb="2">
      <t>セイジン</t>
    </rPh>
    <rPh sb="3" eb="4">
      <t>ヒ</t>
    </rPh>
    <phoneticPr fontId="1"/>
  </si>
  <si>
    <t>スポーツの日</t>
    <rPh sb="5" eb="6">
      <t>ヒ</t>
    </rPh>
    <phoneticPr fontId="1"/>
  </si>
  <si>
    <t>春分の日</t>
  </si>
  <si>
    <t>雨休</t>
    <rPh sb="0" eb="1">
      <t>アメ</t>
    </rPh>
    <rPh sb="1" eb="2">
      <t>ヤス</t>
    </rPh>
    <phoneticPr fontId="1"/>
  </si>
  <si>
    <t>夏休</t>
    <rPh sb="0" eb="1">
      <t>ナツ</t>
    </rPh>
    <rPh sb="1" eb="2">
      <t>ヤス</t>
    </rPh>
    <phoneticPr fontId="1"/>
  </si>
  <si>
    <t>年末年始休</t>
    <rPh sb="0" eb="2">
      <t>ネンマツ</t>
    </rPh>
    <rPh sb="2" eb="4">
      <t>ネンシ</t>
    </rPh>
    <rPh sb="4" eb="5">
      <t>ヤス</t>
    </rPh>
    <phoneticPr fontId="1"/>
  </si>
  <si>
    <t>計画上の
閉所日</t>
    <rPh sb="0" eb="2">
      <t>ケイカク</t>
    </rPh>
    <rPh sb="2" eb="3">
      <t>ウエ</t>
    </rPh>
    <rPh sb="5" eb="7">
      <t>ヘイショ</t>
    </rPh>
    <rPh sb="7" eb="8">
      <t>ヒ</t>
    </rPh>
    <phoneticPr fontId="1"/>
  </si>
  <si>
    <t>元日</t>
    <rPh sb="0" eb="2">
      <t>ガンジツ</t>
    </rPh>
    <phoneticPr fontId="1"/>
  </si>
  <si>
    <t>実際の
閉所日</t>
    <rPh sb="0" eb="2">
      <t>ジッサイ</t>
    </rPh>
    <rPh sb="4" eb="6">
      <t>ヘイショ</t>
    </rPh>
    <rPh sb="6" eb="7">
      <t>ヒ</t>
    </rPh>
    <phoneticPr fontId="1"/>
  </si>
  <si>
    <t>閉所率</t>
    <rPh sb="0" eb="2">
      <t>ヘイショ</t>
    </rPh>
    <rPh sb="2" eb="3">
      <t>リツ</t>
    </rPh>
    <phoneticPr fontId="1"/>
  </si>
  <si>
    <t>振替休日</t>
    <rPh sb="0" eb="4">
      <t>フリカエキュウジツ</t>
    </rPh>
    <phoneticPr fontId="1"/>
  </si>
  <si>
    <t>2024年度祝日等一覧</t>
  </si>
  <si>
    <t>元日</t>
  </si>
  <si>
    <t>成人の日</t>
  </si>
  <si>
    <t>建国記念の日</t>
  </si>
  <si>
    <t>天皇誕生日</t>
  </si>
  <si>
    <t>振替休日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</si>
  <si>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</si>
  <si>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</si>
  <si>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</si>
  <si>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</si>
  <si>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</si>
  <si>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</si>
  <si>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</si>
  <si>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</si>
  <si>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</si>
  <si>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</si>
  <si>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</si>
  <si>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2025年度祝日等一覧</t>
  </si>
  <si>
    <t>週休２日工事適用チェックリスト</t>
    <rPh sb="0" eb="2">
      <t>シュウキュウ</t>
    </rPh>
    <rPh sb="3" eb="4">
      <t>ニチ</t>
    </rPh>
    <rPh sb="4" eb="6">
      <t>コウジ</t>
    </rPh>
    <rPh sb="6" eb="8">
      <t>テキヨウ</t>
    </rPh>
    <phoneticPr fontId="1"/>
  </si>
  <si>
    <t>準備工</t>
    <rPh sb="0" eb="2">
      <t>ジュンビ</t>
    </rPh>
    <rPh sb="2" eb="3">
      <t>コウ</t>
    </rPh>
    <phoneticPr fontId="12"/>
  </si>
  <si>
    <t>現場着手日</t>
    <rPh sb="0" eb="5">
      <t>ゲンバチャクシュビ</t>
    </rPh>
    <phoneticPr fontId="12"/>
  </si>
  <si>
    <t>8/18事前連絡済</t>
    <rPh sb="4" eb="8">
      <t>ジゼンレンラク</t>
    </rPh>
    <rPh sb="8" eb="9">
      <t>ズ</t>
    </rPh>
    <phoneticPr fontId="12"/>
  </si>
  <si>
    <t>8/23の振替</t>
    <rPh sb="5" eb="7">
      <t>フリカエ</t>
    </rPh>
    <phoneticPr fontId="12"/>
  </si>
  <si>
    <t>当初休み予定だったが地元協議で作業</t>
    <rPh sb="0" eb="2">
      <t>トウショ</t>
    </rPh>
    <rPh sb="2" eb="3">
      <t>ヤス</t>
    </rPh>
    <rPh sb="4" eb="6">
      <t>ヨテイ</t>
    </rPh>
    <rPh sb="10" eb="14">
      <t>ジモトキョウギ</t>
    </rPh>
    <rPh sb="15" eb="17">
      <t>サギョウ</t>
    </rPh>
    <phoneticPr fontId="12"/>
  </si>
  <si>
    <t>地震による緊急対応13：00～16：00</t>
    <rPh sb="0" eb="2">
      <t>ジシン</t>
    </rPh>
    <rPh sb="5" eb="7">
      <t>キンキュウ</t>
    </rPh>
    <rPh sb="7" eb="9">
      <t>タイオウ</t>
    </rPh>
    <phoneticPr fontId="12"/>
  </si>
  <si>
    <t>国民の休日</t>
  </si>
  <si>
    <t>2026年度祝日等一覧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</si>
</sst>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;@"/>
    <numFmt numFmtId="177" formatCode="aaa"/>
    <numFmt numFmtId="178" formatCode="0.0%"/>
    <numFmt numFmtId="179" formatCode="#&quot;日&quot;"/>
    <numFmt numFmtId="180" formatCode="##&quot; 日&quot;"/>
  </numFmts>
  <fonts count="14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0"/>
      <color theme="1"/>
      <name val="游ゴシック"/>
      <family val="3"/>
      <scheme val="minor"/>
    </font>
    <font>
      <sz val="12"/>
      <color theme="1"/>
      <name val="HG丸ｺﾞｼｯｸM-PRO"/>
      <family val="3"/>
    </font>
    <font>
      <b/>
      <sz val="11"/>
      <color rgb="FFFF0000"/>
      <name val="游ゴシック"/>
      <family val="3"/>
      <scheme val="minor"/>
    </font>
    <font>
      <sz val="11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  <font>
      <sz val="11"/>
      <color rgb="FF0070C0"/>
      <name val="游ゴシック"/>
      <family val="3"/>
      <scheme val="minor"/>
    </font>
    <font>
      <sz val="10"/>
      <color rgb="FF0070C0"/>
      <name val="游ゴシック"/>
      <family val="3"/>
      <scheme val="minor"/>
    </font>
    <font>
      <sz val="11"/>
      <color rgb="FF00B050"/>
      <name val="游ゴシック"/>
      <family val="3"/>
      <scheme val="minor"/>
    </font>
    <font>
      <sz val="11"/>
      <color theme="1"/>
      <name val="HG丸ｺﾞｼｯｸM-PRO"/>
      <family val="3"/>
    </font>
    <font>
      <b/>
      <sz val="9"/>
      <color indexed="8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9"/>
      <color indexed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177" fontId="2" fillId="0" borderId="6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56" fontId="2" fillId="0" borderId="0" xfId="0" applyNumberFormat="1" applyFont="1" applyFill="1">
      <alignment vertical="center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vertical="top"/>
    </xf>
    <xf numFmtId="0" fontId="7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14" fontId="9" fillId="0" borderId="0" xfId="0" applyNumberFormat="1" applyFont="1" applyFill="1">
      <alignment vertical="center"/>
    </xf>
    <xf numFmtId="176" fontId="0" fillId="0" borderId="22" xfId="0" applyNumberFormat="1" applyFill="1" applyBorder="1">
      <alignment vertical="center"/>
    </xf>
    <xf numFmtId="176" fontId="0" fillId="0" borderId="6" xfId="0" applyNumberFormat="1" applyFill="1" applyBorder="1">
      <alignment vertical="center"/>
    </xf>
    <xf numFmtId="176" fontId="0" fillId="0" borderId="23" xfId="0" applyNumberFormat="1" applyFill="1" applyBorder="1">
      <alignment vertical="center"/>
    </xf>
    <xf numFmtId="176" fontId="0" fillId="0" borderId="24" xfId="0" applyNumberFormat="1" applyFill="1" applyBorder="1">
      <alignment vertical="center"/>
    </xf>
    <xf numFmtId="0" fontId="0" fillId="0" borderId="23" xfId="0" applyBorder="1">
      <alignment vertical="center"/>
    </xf>
    <xf numFmtId="0" fontId="0" fillId="0" borderId="22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24" xfId="0" applyFill="1" applyBorder="1">
      <alignment vertical="center"/>
    </xf>
    <xf numFmtId="0" fontId="0" fillId="0" borderId="25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27" xfId="0" applyFill="1" applyBorder="1">
      <alignment vertical="center"/>
    </xf>
    <xf numFmtId="0" fontId="0" fillId="0" borderId="28" xfId="0" applyFill="1" applyBorder="1">
      <alignment vertical="center"/>
    </xf>
    <xf numFmtId="0" fontId="0" fillId="0" borderId="28" xfId="0" applyBorder="1">
      <alignment vertical="center"/>
    </xf>
    <xf numFmtId="0" fontId="0" fillId="0" borderId="23" xfId="0" applyFill="1" applyBorder="1">
      <alignment vertical="center"/>
    </xf>
    <xf numFmtId="176" fontId="0" fillId="0" borderId="22" xfId="0" applyNumberFormat="1" applyBorder="1">
      <alignment vertical="center"/>
    </xf>
    <xf numFmtId="0" fontId="0" fillId="0" borderId="25" xfId="0" applyBorder="1">
      <alignment vertical="center"/>
    </xf>
    <xf numFmtId="176" fontId="0" fillId="0" borderId="6" xfId="0" applyNumberFormat="1" applyBorder="1">
      <alignment vertical="center"/>
    </xf>
    <xf numFmtId="0" fontId="0" fillId="0" borderId="26" xfId="0" applyBorder="1">
      <alignment vertical="center"/>
    </xf>
    <xf numFmtId="176" fontId="0" fillId="0" borderId="23" xfId="0" applyNumberFormat="1" applyBorder="1">
      <alignment vertical="center"/>
    </xf>
    <xf numFmtId="0" fontId="4" fillId="0" borderId="0" xfId="0" applyFont="1" applyFill="1">
      <alignment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79" fontId="6" fillId="0" borderId="0" xfId="0" applyNumberFormat="1" applyFont="1" applyFill="1" applyBorder="1" applyAlignment="1">
      <alignment horizontal="left"/>
    </xf>
    <xf numFmtId="176" fontId="2" fillId="0" borderId="4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178" fontId="0" fillId="0" borderId="7" xfId="1" applyNumberFormat="1" applyFont="1" applyFill="1" applyBorder="1" applyAlignment="1">
      <alignment horizontal="right" vertical="center" indent="1"/>
    </xf>
    <xf numFmtId="178" fontId="0" fillId="0" borderId="10" xfId="1" applyNumberFormat="1" applyFont="1" applyFill="1" applyBorder="1" applyAlignment="1">
      <alignment horizontal="right" vertical="center" indent="1"/>
    </xf>
    <xf numFmtId="0" fontId="0" fillId="4" borderId="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8" xfId="0" applyFill="1" applyBorder="1" applyAlignment="1">
      <alignment vertical="center" wrapText="1"/>
    </xf>
    <xf numFmtId="0" fontId="0" fillId="4" borderId="1" xfId="0" applyFill="1" applyBorder="1" applyAlignment="1">
      <alignment horizontal="centerContinuous" shrinkToFit="1"/>
    </xf>
    <xf numFmtId="0" fontId="0" fillId="4" borderId="5" xfId="0" applyFill="1" applyBorder="1" applyAlignment="1">
      <alignment horizontal="centerContinuous" shrinkToFit="1"/>
    </xf>
    <xf numFmtId="0" fontId="0" fillId="4" borderId="2" xfId="0" applyFill="1" applyBorder="1" applyAlignment="1">
      <alignment horizontal="centerContinuous" shrinkToFit="1"/>
    </xf>
    <xf numFmtId="0" fontId="0" fillId="4" borderId="6" xfId="0" applyFill="1" applyBorder="1" applyAlignment="1">
      <alignment horizontal="centerContinuous" shrinkToFit="1"/>
    </xf>
    <xf numFmtId="0" fontId="0" fillId="4" borderId="3" xfId="0" applyFill="1" applyBorder="1" applyAlignment="1">
      <alignment horizontal="centerContinuous" shrinkToFit="1"/>
    </xf>
    <xf numFmtId="0" fontId="0" fillId="4" borderId="7" xfId="0" applyFill="1" applyBorder="1" applyAlignment="1">
      <alignment horizontal="centerContinuous" shrinkToFit="1"/>
    </xf>
    <xf numFmtId="0" fontId="2" fillId="0" borderId="0" xfId="0" applyFont="1" applyFill="1" applyBorder="1">
      <alignment vertical="center"/>
    </xf>
    <xf numFmtId="180" fontId="0" fillId="0" borderId="5" xfId="0" applyNumberFormat="1" applyFill="1" applyBorder="1" applyAlignment="1">
      <alignment horizontal="right" indent="1" shrinkToFit="1"/>
    </xf>
    <xf numFmtId="180" fontId="0" fillId="0" borderId="8" xfId="0" applyNumberFormat="1" applyFill="1" applyBorder="1" applyAlignment="1">
      <alignment horizontal="right" indent="1" shrinkToFit="1"/>
    </xf>
    <xf numFmtId="180" fontId="0" fillId="0" borderId="6" xfId="0" applyNumberFormat="1" applyFill="1" applyBorder="1" applyAlignment="1">
      <alignment horizontal="right" indent="1" shrinkToFit="1"/>
    </xf>
    <xf numFmtId="180" fontId="0" fillId="0" borderId="9" xfId="0" applyNumberFormat="1" applyFill="1" applyBorder="1" applyAlignment="1">
      <alignment horizontal="right" indent="1" shrinkToFit="1"/>
    </xf>
    <xf numFmtId="0" fontId="10" fillId="0" borderId="15" xfId="0" applyFont="1" applyBorder="1" applyAlignment="1">
      <alignment vertical="center" textRotation="255"/>
    </xf>
    <xf numFmtId="0" fontId="10" fillId="0" borderId="16" xfId="0" applyFont="1" applyBorder="1" applyAlignment="1">
      <alignment vertical="center" textRotation="255"/>
    </xf>
    <xf numFmtId="0" fontId="10" fillId="0" borderId="17" xfId="0" applyFont="1" applyBorder="1" applyAlignment="1">
      <alignment vertical="center" textRotation="255"/>
    </xf>
    <xf numFmtId="0" fontId="10" fillId="0" borderId="18" xfId="0" applyFont="1" applyBorder="1" applyAlignment="1">
      <alignment vertical="center" textRotation="255"/>
    </xf>
    <xf numFmtId="0" fontId="10" fillId="0" borderId="19" xfId="0" applyFont="1" applyBorder="1" applyAlignment="1">
      <alignment horizontal="center" vertical="center" textRotation="255"/>
    </xf>
    <xf numFmtId="0" fontId="10" fillId="0" borderId="20" xfId="0" applyFont="1" applyBorder="1" applyAlignment="1">
      <alignment horizontal="center" vertical="center" textRotation="255"/>
    </xf>
    <xf numFmtId="0" fontId="10" fillId="0" borderId="21" xfId="0" applyFont="1" applyBorder="1" applyAlignment="1">
      <alignment horizontal="center" vertical="center" textRotation="255"/>
    </xf>
    <xf numFmtId="0" fontId="10" fillId="0" borderId="15" xfId="0" applyFont="1" applyBorder="1" applyAlignment="1">
      <alignment horizontal="center" vertical="center" textRotation="255"/>
    </xf>
    <xf numFmtId="0" fontId="10" fillId="0" borderId="16" xfId="0" applyFont="1" applyBorder="1" applyAlignment="1">
      <alignment horizontal="center" vertical="center" textRotation="255"/>
    </xf>
    <xf numFmtId="0" fontId="10" fillId="0" borderId="18" xfId="0" applyFont="1" applyBorder="1" applyAlignment="1">
      <alignment horizontal="center" vertical="center" textRotation="255"/>
    </xf>
  </cellXfs>
  <cellStyles count="2">
    <cellStyle name="パーセント" xfId="1" builtinId="5"/>
    <cellStyle name="標準" xfId="0" builtinId="0"/>
  </cellStyles>
  <dxfs count="6">
    <dxf>
      <fill>
        <patternFill>
          <bgColor theme="4" tint="0.5999938962981048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5999938962981048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1064559</xdr:colOff>
      <xdr:row>3</xdr:row>
      <xdr:rowOff>89647</xdr:rowOff>
    </xdr:from>
    <xdr:to>
      <xdr:col>5</xdr:col>
      <xdr:colOff>2263587</xdr:colOff>
      <xdr:row>6</xdr:row>
      <xdr:rowOff>141865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22B8044-87BD-48F8-B584-3775BDFC1B09}"/>
            </a:ext>
          </a:extLst>
        </xdr:cNvPr>
        <xdr:cNvSpPr txBox="1"/>
      </xdr:nvSpPr>
      <xdr:spPr>
        <a:xfrm>
          <a:off x="4291853" y="537882"/>
          <a:ext cx="2386852" cy="601307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solidFill>
                <a:srgbClr val="FF0000"/>
              </a:solidFill>
              <a:latin typeface="+mj-ea"/>
              <a:ea typeface="+mj-ea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　右の入力欄に年月を入力すると</a:t>
          </a:r>
          <a:endParaRPr kumimoji="1" lang="en-US" altLang="ja-JP" sz="1100" b="1">
            <a:solidFill>
              <a:srgbClr val="FF0000"/>
            </a:solidFill>
            <a:latin typeface="+mj-ea"/>
            <a:ea typeface="+mj-ea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その月のチェックリストになります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72"/>
  <sheetViews>
    <sheetView showGridLines="0" tabSelected="1" view="pageBreakPreview" zoomScale="85" zoomScaleNormal="85" zoomScaleSheetLayoutView="85" workbookViewId="0">
      <selection activeCell="B1" sqref="B1"/>
    </sheetView>
  </sheetViews>
  <sheetFormatPr defaultRowHeight="18" x14ac:dyDescent="0.45"/>
  <cols>
    <col min="1" max="1" width="2.09765625" style="1" customWidth="1"/>
    <col min="2" max="2" width="14.3984375" customWidth="1"/>
    <col min="3" max="3" width="6.8984375" customWidth="1"/>
    <col min="4" max="4" width="15.5" customWidth="1"/>
    <col min="5" max="5" width="15.59765625" customWidth="1"/>
    <col min="6" max="6" width="30.59765625" customWidth="1"/>
    <col min="7" max="7" width="11" style="1" customWidth="1"/>
    <col min="8" max="8" width="6.5" style="1" customWidth="1"/>
    <col min="9" max="9" width="9.3984375" style="1" bestFit="1" customWidth="1"/>
    <col min="10" max="10" width="10.19921875" style="1" bestFit="1" customWidth="1"/>
    <col min="11" max="11" width="9" style="1" customWidth="1"/>
    <col min="12" max="12" width="10.69921875" style="1" bestFit="1" customWidth="1"/>
    <col min="13" max="14" width="9" style="1" customWidth="1"/>
    <col min="15" max="15" width="9.3984375" style="1" bestFit="1" customWidth="1"/>
    <col min="16" max="21" width="9" style="1" customWidth="1"/>
  </cols>
  <sheetData>
    <row r="1" spans="2:12" s="1" customFormat="1" x14ac:dyDescent="0.45">
      <c r="C1" s="46"/>
      <c r="D1" s="46"/>
    </row>
    <row r="2" spans="2:12" s="1" customFormat="1" x14ac:dyDescent="0.45">
      <c r="C2" s="46"/>
      <c r="D2" s="46"/>
    </row>
    <row r="3" spans="2:12" x14ac:dyDescent="0.45">
      <c r="B3" s="47" t="s">
        <v>61</v>
      </c>
      <c r="C3" s="48"/>
      <c r="D3" s="48"/>
      <c r="E3" s="48"/>
      <c r="F3" s="48"/>
      <c r="I3" s="1" t="s">
        <v>30</v>
      </c>
      <c r="K3" s="22" t="s">
        <v>24</v>
      </c>
    </row>
    <row r="4" spans="2:12" ht="7.5" customHeight="1" x14ac:dyDescent="0.45">
      <c r="K4" s="23"/>
    </row>
    <row r="5" spans="2:12" x14ac:dyDescent="0.45">
      <c r="B5" t="s">
        <v>4</v>
      </c>
      <c r="C5" s="5" t="s">
        <v>29</v>
      </c>
      <c r="I5" s="15" t="s">
        <v>11</v>
      </c>
      <c r="J5" s="19">
        <v>2025</v>
      </c>
      <c r="K5" s="22" t="s">
        <v>5</v>
      </c>
      <c r="L5" s="26">
        <f>DATE(J5,J6,1)</f>
        <v>45748</v>
      </c>
    </row>
    <row r="6" spans="2:12" x14ac:dyDescent="0.45">
      <c r="B6" t="s">
        <v>1</v>
      </c>
      <c r="C6" s="5" t="s">
        <v>7</v>
      </c>
      <c r="I6" s="16" t="s">
        <v>12</v>
      </c>
      <c r="J6" s="20">
        <v>4</v>
      </c>
      <c r="K6" s="22" t="s">
        <v>28</v>
      </c>
    </row>
    <row r="7" spans="2:12" x14ac:dyDescent="0.45">
      <c r="B7" t="s">
        <v>26</v>
      </c>
      <c r="C7" s="5" t="s">
        <v>18</v>
      </c>
      <c r="K7" s="24" t="s">
        <v>36</v>
      </c>
    </row>
    <row r="8" spans="2:12" ht="36" x14ac:dyDescent="0.45">
      <c r="B8" s="55" t="str">
        <f>J5&amp;"年"</f>
        <v>2025年</v>
      </c>
      <c r="C8" s="56" t="s">
        <v>6</v>
      </c>
      <c r="D8" s="57" t="s">
        <v>38</v>
      </c>
      <c r="E8" s="57" t="s">
        <v>40</v>
      </c>
      <c r="F8" s="58" t="s">
        <v>0</v>
      </c>
      <c r="G8" s="12" t="s">
        <v>27</v>
      </c>
      <c r="H8" s="14"/>
      <c r="J8" s="21"/>
      <c r="K8" s="24" t="s">
        <v>37</v>
      </c>
    </row>
    <row r="9" spans="2:12" s="2" customFormat="1" ht="16.649999999999999" customHeight="1" x14ac:dyDescent="0.45">
      <c r="B9" s="3">
        <f>DATE(J5,J6,1)</f>
        <v>45748</v>
      </c>
      <c r="C9" s="6" t="str">
        <f t="shared" ref="C9:C39" si="0">TEXT(B9,"aaa")</f>
        <v>火</v>
      </c>
      <c r="D9" s="8"/>
      <c r="E9" s="8"/>
      <c r="F9" s="10"/>
      <c r="G9" s="13" t="str">
        <f>IF(ISERROR(VLOOKUP(B9,祝日!$B$2:$D$161,3,0)),"",VLOOKUP(B9,祝日!$B$2:$D$161,3,0))</f>
        <v/>
      </c>
      <c r="K9" s="25" t="s">
        <v>35</v>
      </c>
    </row>
    <row r="10" spans="2:12" s="2" customFormat="1" ht="16.649999999999999" customHeight="1" x14ac:dyDescent="0.45">
      <c r="B10" s="3">
        <f t="shared" ref="B10:B36" si="1">B9+1</f>
        <v>45749</v>
      </c>
      <c r="C10" s="6" t="str">
        <f t="shared" si="0"/>
        <v>水</v>
      </c>
      <c r="D10" s="8"/>
      <c r="E10" s="8"/>
      <c r="F10" s="10"/>
      <c r="G10" s="13" t="str">
        <f>IF(ISERROR(VLOOKUP(B10,祝日!$B$2:$D$161,3,0)),"",VLOOKUP(B10,祝日!$B$2:$D$161,3,0))</f>
        <v/>
      </c>
      <c r="I10" s="17"/>
      <c r="K10" s="25" t="s">
        <v>2</v>
      </c>
    </row>
    <row r="11" spans="2:12" s="2" customFormat="1" ht="16.649999999999999" customHeight="1" x14ac:dyDescent="0.45">
      <c r="B11" s="3">
        <f t="shared" si="1"/>
        <v>45750</v>
      </c>
      <c r="C11" s="6" t="str">
        <f t="shared" si="0"/>
        <v>木</v>
      </c>
      <c r="D11" s="8"/>
      <c r="E11" s="8"/>
      <c r="F11" s="10"/>
      <c r="G11" s="13" t="str">
        <f>IF(ISERROR(VLOOKUP(B11,祝日!$B$2:$D$161,3,0)),"",VLOOKUP(B11,祝日!$B$2:$D$161,3,0))</f>
        <v/>
      </c>
      <c r="K11" s="25" t="s">
        <v>9</v>
      </c>
    </row>
    <row r="12" spans="2:12" s="2" customFormat="1" ht="16.649999999999999" customHeight="1" x14ac:dyDescent="0.45">
      <c r="B12" s="3">
        <f t="shared" si="1"/>
        <v>45751</v>
      </c>
      <c r="C12" s="6" t="str">
        <f t="shared" si="0"/>
        <v>金</v>
      </c>
      <c r="D12" s="8"/>
      <c r="E12" s="8"/>
      <c r="F12" s="10"/>
      <c r="G12" s="13" t="str">
        <f>IF(ISERROR(VLOOKUP(B12,祝日!$B$2:$D$161,3,0)),"",VLOOKUP(B12,祝日!$B$2:$D$161,3,0))</f>
        <v/>
      </c>
    </row>
    <row r="13" spans="2:12" s="2" customFormat="1" ht="16.649999999999999" customHeight="1" x14ac:dyDescent="0.45">
      <c r="B13" s="3">
        <f t="shared" si="1"/>
        <v>45752</v>
      </c>
      <c r="C13" s="6" t="str">
        <f t="shared" si="0"/>
        <v>土</v>
      </c>
      <c r="D13" s="8"/>
      <c r="E13" s="8"/>
      <c r="F13" s="10"/>
      <c r="G13" s="13" t="str">
        <f>IF(ISERROR(VLOOKUP(B13,祝日!$B$2:$D$161,3,0)),"",VLOOKUP(B13,祝日!$B$2:$D$161,3,0))</f>
        <v/>
      </c>
    </row>
    <row r="14" spans="2:12" s="2" customFormat="1" ht="16.649999999999999" customHeight="1" x14ac:dyDescent="0.45">
      <c r="B14" s="3">
        <f t="shared" si="1"/>
        <v>45753</v>
      </c>
      <c r="C14" s="6" t="str">
        <f t="shared" si="0"/>
        <v>日</v>
      </c>
      <c r="D14" s="8"/>
      <c r="E14" s="8"/>
      <c r="F14" s="10"/>
      <c r="G14" s="13" t="str">
        <f>IF(ISERROR(VLOOKUP(B14,祝日!$B$2:$D$161,3,0)),"",VLOOKUP(B14,祝日!$B$2:$D$161,3,0))</f>
        <v/>
      </c>
    </row>
    <row r="15" spans="2:12" s="2" customFormat="1" ht="16.649999999999999" customHeight="1" x14ac:dyDescent="0.45">
      <c r="B15" s="3">
        <f t="shared" si="1"/>
        <v>45754</v>
      </c>
      <c r="C15" s="6" t="str">
        <f t="shared" si="0"/>
        <v>月</v>
      </c>
      <c r="D15" s="8"/>
      <c r="E15" s="8"/>
      <c r="F15" s="10"/>
      <c r="G15" s="13" t="str">
        <f>IF(ISERROR(VLOOKUP(B15,祝日!$B$2:$D$161,3,0)),"",VLOOKUP(B15,祝日!$B$2:$D$161,3,0))</f>
        <v/>
      </c>
    </row>
    <row r="16" spans="2:12" s="2" customFormat="1" ht="16.649999999999999" customHeight="1" x14ac:dyDescent="0.45">
      <c r="B16" s="3">
        <f t="shared" si="1"/>
        <v>45755</v>
      </c>
      <c r="C16" s="6" t="str">
        <f t="shared" si="0"/>
        <v>火</v>
      </c>
      <c r="D16" s="8"/>
      <c r="E16" s="8"/>
      <c r="F16" s="10"/>
      <c r="G16" s="13" t="str">
        <f>IF(ISERROR(VLOOKUP(B16,祝日!$B$2:$D$161,3,0)),"",VLOOKUP(B16,祝日!$B$2:$D$161,3,0))</f>
        <v/>
      </c>
    </row>
    <row r="17" spans="2:9" s="2" customFormat="1" ht="16.649999999999999" customHeight="1" x14ac:dyDescent="0.45">
      <c r="B17" s="3">
        <f t="shared" si="1"/>
        <v>45756</v>
      </c>
      <c r="C17" s="6" t="str">
        <f t="shared" si="0"/>
        <v>水</v>
      </c>
      <c r="D17" s="8"/>
      <c r="E17" s="8"/>
      <c r="F17" s="10"/>
      <c r="G17" s="13" t="str">
        <f>IF(ISERROR(VLOOKUP(B17,祝日!$B$2:$D$161,3,0)),"",VLOOKUP(B17,祝日!$B$2:$D$161,3,0))</f>
        <v/>
      </c>
    </row>
    <row r="18" spans="2:9" s="2" customFormat="1" ht="16.649999999999999" customHeight="1" x14ac:dyDescent="0.45">
      <c r="B18" s="3">
        <f t="shared" si="1"/>
        <v>45757</v>
      </c>
      <c r="C18" s="6" t="str">
        <f t="shared" si="0"/>
        <v>木</v>
      </c>
      <c r="D18" s="8"/>
      <c r="E18" s="8"/>
      <c r="F18" s="10"/>
      <c r="G18" s="13" t="str">
        <f>IF(ISERROR(VLOOKUP(B18,祝日!$B$2:$D$161,3,0)),"",VLOOKUP(B18,祝日!$B$2:$D$161,3,0))</f>
        <v/>
      </c>
    </row>
    <row r="19" spans="2:9" s="2" customFormat="1" ht="16.649999999999999" customHeight="1" x14ac:dyDescent="0.45">
      <c r="B19" s="3">
        <f t="shared" si="1"/>
        <v>45758</v>
      </c>
      <c r="C19" s="6" t="str">
        <f t="shared" si="0"/>
        <v>金</v>
      </c>
      <c r="D19" s="8"/>
      <c r="E19" s="8"/>
      <c r="F19" s="10"/>
      <c r="G19" s="13" t="str">
        <f>IF(ISERROR(VLOOKUP(B19,祝日!$B$2:$D$161,3,0)),"",VLOOKUP(B19,祝日!$B$2:$D$161,3,0))</f>
        <v/>
      </c>
    </row>
    <row r="20" spans="2:9" s="2" customFormat="1" ht="16.649999999999999" customHeight="1" x14ac:dyDescent="0.45">
      <c r="B20" s="3">
        <f t="shared" si="1"/>
        <v>45759</v>
      </c>
      <c r="C20" s="6" t="str">
        <f t="shared" si="0"/>
        <v>土</v>
      </c>
      <c r="D20" s="8"/>
      <c r="E20" s="8"/>
      <c r="F20" s="10"/>
      <c r="G20" s="13" t="str">
        <f>IF(ISERROR(VLOOKUP(B20,祝日!$B$2:$D$161,3,0)),"",VLOOKUP(B20,祝日!$B$2:$D$161,3,0))</f>
        <v/>
      </c>
    </row>
    <row r="21" spans="2:9" s="2" customFormat="1" ht="16.649999999999999" customHeight="1" x14ac:dyDescent="0.45">
      <c r="B21" s="3">
        <f t="shared" si="1"/>
        <v>45760</v>
      </c>
      <c r="C21" s="6" t="str">
        <f t="shared" si="0"/>
        <v>日</v>
      </c>
      <c r="D21" s="8"/>
      <c r="E21" s="8"/>
      <c r="F21" s="10"/>
      <c r="G21" s="13" t="str">
        <f>IF(ISERROR(VLOOKUP(B21,祝日!$B$2:$D$161,3,0)),"",VLOOKUP(B21,祝日!$B$2:$D$161,3,0))</f>
        <v/>
      </c>
    </row>
    <row r="22" spans="2:9" s="2" customFormat="1" ht="16.649999999999999" customHeight="1" x14ac:dyDescent="0.45">
      <c r="B22" s="3">
        <f t="shared" si="1"/>
        <v>45761</v>
      </c>
      <c r="C22" s="6" t="str">
        <f t="shared" si="0"/>
        <v>月</v>
      </c>
      <c r="D22" s="8"/>
      <c r="E22" s="8"/>
      <c r="F22" s="10"/>
      <c r="G22" s="13" t="str">
        <f>IF(ISERROR(VLOOKUP(B22,祝日!$B$2:$D$161,3,0)),"",VLOOKUP(B22,祝日!$B$2:$D$161,3,0))</f>
        <v/>
      </c>
    </row>
    <row r="23" spans="2:9" s="2" customFormat="1" ht="16.649999999999999" customHeight="1" x14ac:dyDescent="0.45">
      <c r="B23" s="3">
        <f t="shared" si="1"/>
        <v>45762</v>
      </c>
      <c r="C23" s="6" t="str">
        <f t="shared" si="0"/>
        <v>火</v>
      </c>
      <c r="D23" s="8"/>
      <c r="E23" s="8"/>
      <c r="F23" s="10"/>
      <c r="G23" s="13" t="str">
        <f>IF(ISERROR(VLOOKUP(B23,祝日!$B$2:$D$161,3,0)),"",VLOOKUP(B23,祝日!$B$2:$D$161,3,0))</f>
        <v/>
      </c>
    </row>
    <row r="24" spans="2:9" s="2" customFormat="1" ht="16.649999999999999" customHeight="1" x14ac:dyDescent="0.45">
      <c r="B24" s="3">
        <f t="shared" si="1"/>
        <v>45763</v>
      </c>
      <c r="C24" s="6" t="str">
        <f t="shared" si="0"/>
        <v>水</v>
      </c>
      <c r="D24" s="8"/>
      <c r="E24" s="8"/>
      <c r="F24" s="10"/>
      <c r="G24" s="13" t="str">
        <f>IF(ISERROR(VLOOKUP(B24,祝日!$B$2:$D$161,3,0)),"",VLOOKUP(B24,祝日!$B$2:$D$161,3,0))</f>
        <v/>
      </c>
      <c r="I24" s="18"/>
    </row>
    <row r="25" spans="2:9" s="2" customFormat="1" ht="16.649999999999999" customHeight="1" x14ac:dyDescent="0.45">
      <c r="B25" s="3">
        <f t="shared" si="1"/>
        <v>45764</v>
      </c>
      <c r="C25" s="6" t="str">
        <f t="shared" si="0"/>
        <v>木</v>
      </c>
      <c r="D25" s="8"/>
      <c r="E25" s="8"/>
      <c r="F25" s="10"/>
      <c r="G25" s="13" t="str">
        <f>IF(ISERROR(VLOOKUP(B25,祝日!$B$2:$D$161,3,0)),"",VLOOKUP(B25,祝日!$B$2:$D$161,3,0))</f>
        <v/>
      </c>
    </row>
    <row r="26" spans="2:9" s="2" customFormat="1" ht="16.649999999999999" customHeight="1" x14ac:dyDescent="0.45">
      <c r="B26" s="3">
        <f t="shared" si="1"/>
        <v>45765</v>
      </c>
      <c r="C26" s="6" t="str">
        <f t="shared" si="0"/>
        <v>金</v>
      </c>
      <c r="D26" s="8"/>
      <c r="E26" s="8"/>
      <c r="F26" s="10"/>
      <c r="G26" s="13" t="str">
        <f>IF(ISERROR(VLOOKUP(B26,祝日!$B$2:$D$161,3,0)),"",VLOOKUP(B26,祝日!$B$2:$D$161,3,0))</f>
        <v/>
      </c>
    </row>
    <row r="27" spans="2:9" s="2" customFormat="1" ht="16.649999999999999" customHeight="1" x14ac:dyDescent="0.45">
      <c r="B27" s="3">
        <f t="shared" si="1"/>
        <v>45766</v>
      </c>
      <c r="C27" s="6" t="str">
        <f t="shared" si="0"/>
        <v>土</v>
      </c>
      <c r="D27" s="8"/>
      <c r="E27" s="8"/>
      <c r="F27" s="10"/>
      <c r="G27" s="13" t="str">
        <f>IF(ISERROR(VLOOKUP(B27,祝日!$B$2:$D$161,3,0)),"",VLOOKUP(B27,祝日!$B$2:$D$161,3,0))</f>
        <v/>
      </c>
    </row>
    <row r="28" spans="2:9" s="2" customFormat="1" ht="16.649999999999999" customHeight="1" x14ac:dyDescent="0.45">
      <c r="B28" s="3">
        <f t="shared" si="1"/>
        <v>45767</v>
      </c>
      <c r="C28" s="6" t="str">
        <f t="shared" si="0"/>
        <v>日</v>
      </c>
      <c r="D28" s="8"/>
      <c r="E28" s="8"/>
      <c r="F28" s="10"/>
      <c r="G28" s="13" t="str">
        <f>IF(ISERROR(VLOOKUP(B28,祝日!$B$2:$D$161,3,0)),"",VLOOKUP(B28,祝日!$B$2:$D$161,3,0))</f>
        <v/>
      </c>
    </row>
    <row r="29" spans="2:9" s="2" customFormat="1" ht="16.649999999999999" customHeight="1" x14ac:dyDescent="0.45">
      <c r="B29" s="3">
        <f t="shared" si="1"/>
        <v>45768</v>
      </c>
      <c r="C29" s="6" t="str">
        <f t="shared" si="0"/>
        <v>月</v>
      </c>
      <c r="D29" s="8"/>
      <c r="E29" s="8"/>
      <c r="F29" s="10"/>
      <c r="G29" s="13" t="str">
        <f>IF(ISERROR(VLOOKUP(B29,祝日!$B$2:$D$161,3,0)),"",VLOOKUP(B29,祝日!$B$2:$D$161,3,0))</f>
        <v/>
      </c>
    </row>
    <row r="30" spans="2:9" s="2" customFormat="1" ht="16.649999999999999" customHeight="1" x14ac:dyDescent="0.45">
      <c r="B30" s="3">
        <f t="shared" si="1"/>
        <v>45769</v>
      </c>
      <c r="C30" s="6" t="str">
        <f t="shared" si="0"/>
        <v>火</v>
      </c>
      <c r="D30" s="8"/>
      <c r="E30" s="8"/>
      <c r="F30" s="10"/>
      <c r="G30" s="13" t="str">
        <f>IF(ISERROR(VLOOKUP(B30,祝日!$B$2:$D$161,3,0)),"",VLOOKUP(B30,祝日!$B$2:$D$161,3,0))</f>
        <v/>
      </c>
    </row>
    <row r="31" spans="2:9" s="2" customFormat="1" ht="16.649999999999999" customHeight="1" x14ac:dyDescent="0.45">
      <c r="B31" s="3">
        <f t="shared" si="1"/>
        <v>45770</v>
      </c>
      <c r="C31" s="6" t="str">
        <f t="shared" si="0"/>
        <v>水</v>
      </c>
      <c r="D31" s="8"/>
      <c r="E31" s="8"/>
      <c r="F31" s="10"/>
      <c r="G31" s="13" t="str">
        <f>IF(ISERROR(VLOOKUP(B31,祝日!$B$2:$D$161,3,0)),"",VLOOKUP(B31,祝日!$B$2:$D$161,3,0))</f>
        <v/>
      </c>
    </row>
    <row r="32" spans="2:9" s="2" customFormat="1" ht="16.649999999999999" customHeight="1" x14ac:dyDescent="0.45">
      <c r="B32" s="3">
        <f t="shared" si="1"/>
        <v>45771</v>
      </c>
      <c r="C32" s="6" t="str">
        <f t="shared" si="0"/>
        <v>木</v>
      </c>
      <c r="D32" s="8"/>
      <c r="E32" s="8"/>
      <c r="F32" s="10"/>
      <c r="G32" s="13" t="str">
        <f>IF(ISERROR(VLOOKUP(B32,祝日!$B$2:$D$161,3,0)),"",VLOOKUP(B32,祝日!$B$2:$D$161,3,0))</f>
        <v/>
      </c>
    </row>
    <row r="33" spans="2:7" s="2" customFormat="1" ht="16.649999999999999" customHeight="1" x14ac:dyDescent="0.45">
      <c r="B33" s="3">
        <f t="shared" si="1"/>
        <v>45772</v>
      </c>
      <c r="C33" s="6" t="str">
        <f t="shared" si="0"/>
        <v>金</v>
      </c>
      <c r="D33" s="8"/>
      <c r="E33" s="8"/>
      <c r="F33" s="10"/>
      <c r="G33" s="13" t="str">
        <f>IF(ISERROR(VLOOKUP(B33,祝日!$B$2:$D$161,3,0)),"",VLOOKUP(B33,祝日!$B$2:$D$161,3,0))</f>
        <v/>
      </c>
    </row>
    <row r="34" spans="2:7" s="2" customFormat="1" ht="16.649999999999999" customHeight="1" x14ac:dyDescent="0.45">
      <c r="B34" s="3">
        <f t="shared" si="1"/>
        <v>45773</v>
      </c>
      <c r="C34" s="6" t="str">
        <f t="shared" si="0"/>
        <v>土</v>
      </c>
      <c r="D34" s="8"/>
      <c r="E34" s="8"/>
      <c r="F34" s="10"/>
      <c r="G34" s="13" t="str">
        <f>IF(ISERROR(VLOOKUP(B34,祝日!$B$2:$D$161,3,0)),"",VLOOKUP(B34,祝日!$B$2:$D$161,3,0))</f>
        <v/>
      </c>
    </row>
    <row r="35" spans="2:7" s="2" customFormat="1" ht="16.649999999999999" customHeight="1" x14ac:dyDescent="0.45">
      <c r="B35" s="3">
        <f t="shared" si="1"/>
        <v>45774</v>
      </c>
      <c r="C35" s="6" t="str">
        <f t="shared" si="0"/>
        <v>日</v>
      </c>
      <c r="D35" s="8"/>
      <c r="E35" s="8"/>
      <c r="F35" s="10"/>
      <c r="G35" s="13" t="str">
        <f>IF(ISERROR(VLOOKUP(B35,祝日!$B$2:$D$161,3,0)),"",VLOOKUP(B35,祝日!$B$2:$D$161,3,0))</f>
        <v/>
      </c>
    </row>
    <row r="36" spans="2:7" s="2" customFormat="1" ht="16.649999999999999" customHeight="1" x14ac:dyDescent="0.45">
      <c r="B36" s="3">
        <f t="shared" si="1"/>
        <v>45775</v>
      </c>
      <c r="C36" s="6" t="str">
        <f t="shared" si="0"/>
        <v>月</v>
      </c>
      <c r="D36" s="8"/>
      <c r="E36" s="8"/>
      <c r="F36" s="10"/>
      <c r="G36" s="13" t="str">
        <f>IF(ISERROR(VLOOKUP(B36,祝日!$B$2:$D$161,3,0)),"",VLOOKUP(B36,祝日!$B$2:$D$161,3,0))</f>
        <v/>
      </c>
    </row>
    <row r="37" spans="2:7" s="2" customFormat="1" ht="16.649999999999999" customHeight="1" x14ac:dyDescent="0.45">
      <c r="B37" s="3">
        <f>IF(B36=EOMONTH($B$9,0),"",B36+1)</f>
        <v>45776</v>
      </c>
      <c r="C37" s="6" t="str">
        <f t="shared" si="0"/>
        <v>火</v>
      </c>
      <c r="D37" s="8"/>
      <c r="E37" s="8"/>
      <c r="F37" s="10"/>
      <c r="G37" s="13" t="str">
        <f>IF(ISERROR(VLOOKUP(B37,祝日!$B$2:$D$161,3,0)),"",VLOOKUP(B37,祝日!$B$2:$D$161,3,0))</f>
        <v>昭和の日</v>
      </c>
    </row>
    <row r="38" spans="2:7" s="2" customFormat="1" ht="16.649999999999999" customHeight="1" x14ac:dyDescent="0.45">
      <c r="B38" s="3">
        <f>IF(OR(B37="",B37=EOMONTH($B$9,0)),"",B37+1)</f>
        <v>45777</v>
      </c>
      <c r="C38" s="6" t="str">
        <f t="shared" si="0"/>
        <v>水</v>
      </c>
      <c r="D38" s="8"/>
      <c r="E38" s="8"/>
      <c r="F38" s="10"/>
      <c r="G38" s="13" t="str">
        <f>IF(ISERROR(VLOOKUP(B38,祝日!$B$2:$D$161,3,0)),"",VLOOKUP(B38,祝日!$B$2:$D$161,3,0))</f>
        <v/>
      </c>
    </row>
    <row r="39" spans="2:7" s="2" customFormat="1" ht="16.649999999999999" customHeight="1" x14ac:dyDescent="0.45">
      <c r="B39" s="4" t="str">
        <f>IF(OR(B38="",B38=EOMONTH($B$9,0)),"",B38+1)</f>
        <v/>
      </c>
      <c r="C39" s="7" t="str">
        <f t="shared" si="0"/>
        <v/>
      </c>
      <c r="D39" s="9"/>
      <c r="E39" s="9"/>
      <c r="F39" s="11"/>
      <c r="G39" s="13" t="str">
        <f>IF(ISERROR(VLOOKUP(B39,祝日!$B$2:$D$161,3,0)),"",VLOOKUP(B39,祝日!$B$2:$D$161,3,0))</f>
        <v/>
      </c>
    </row>
    <row r="40" spans="2:7" s="2" customFormat="1" ht="16.649999999999999" customHeight="1" x14ac:dyDescent="0.45">
      <c r="B40" s="50"/>
      <c r="C40" s="51"/>
      <c r="D40" s="51"/>
      <c r="E40" s="51"/>
      <c r="F40" s="52"/>
      <c r="G40" s="65"/>
    </row>
    <row r="41" spans="2:7" s="1" customFormat="1" ht="18" customHeight="1" x14ac:dyDescent="0.5">
      <c r="B41" s="59" t="s">
        <v>8</v>
      </c>
      <c r="C41" s="60"/>
      <c r="D41" s="66">
        <f>COUNTIF(D9:D39,"休")</f>
        <v>0</v>
      </c>
      <c r="E41" s="67">
        <f>COUNTIF(E9:E39,"休")+COUNTIF(E9:E39,"雨休")</f>
        <v>0</v>
      </c>
      <c r="F41" s="49"/>
    </row>
    <row r="42" spans="2:7" s="1" customFormat="1" ht="18" customHeight="1" x14ac:dyDescent="0.45">
      <c r="B42" s="61" t="s">
        <v>25</v>
      </c>
      <c r="C42" s="62"/>
      <c r="D42" s="68">
        <f>DAY(EOMONTH(L5,0))-COUNTIF(D9:D39,"ー")-COUNTIF(D9:D39,"夏休")-COUNTIF(D9:D39,"年末年始休")-COUNTIF(D9:D39,"工場製作")-COUNTIF(D9:D39,"その他休")</f>
        <v>30</v>
      </c>
      <c r="E42" s="69">
        <f>DAY(EOMONTH(L5,0))-COUNTIF(E9:E39,"ー")-COUNTIF(E9:E39,"夏休")-COUNTIF(E9:E39,"年末年始休")-COUNTIF(E9:E39,"工場製作")-COUNTIF(E9:E39,"その他休")</f>
        <v>30</v>
      </c>
    </row>
    <row r="43" spans="2:7" s="1" customFormat="1" ht="18" customHeight="1" x14ac:dyDescent="0.45">
      <c r="B43" s="63" t="s">
        <v>41</v>
      </c>
      <c r="C43" s="64"/>
      <c r="D43" s="53">
        <f>D41/D42</f>
        <v>0</v>
      </c>
      <c r="E43" s="54">
        <f>E41/E42</f>
        <v>0</v>
      </c>
    </row>
    <row r="44" spans="2:7" s="1" customFormat="1" x14ac:dyDescent="0.45"/>
    <row r="45" spans="2:7" s="1" customFormat="1" x14ac:dyDescent="0.45"/>
    <row r="46" spans="2:7" s="1" customFormat="1" x14ac:dyDescent="0.45"/>
    <row r="47" spans="2:7" s="1" customFormat="1" x14ac:dyDescent="0.45"/>
    <row r="48" spans="2:7" s="1" customFormat="1" x14ac:dyDescent="0.45"/>
    <row r="49" s="1" customFormat="1" x14ac:dyDescent="0.45"/>
    <row r="50" s="1" customFormat="1" x14ac:dyDescent="0.45"/>
    <row r="51" s="1" customFormat="1" x14ac:dyDescent="0.45"/>
    <row r="52" s="1" customFormat="1" x14ac:dyDescent="0.45"/>
    <row r="53" s="1" customFormat="1" x14ac:dyDescent="0.45"/>
    <row r="54" s="1" customFormat="1" x14ac:dyDescent="0.45"/>
    <row r="55" s="1" customFormat="1" x14ac:dyDescent="0.45"/>
    <row r="56" s="1" customFormat="1" x14ac:dyDescent="0.45"/>
    <row r="57" s="1" customFormat="1" x14ac:dyDescent="0.45"/>
    <row r="58" s="1" customFormat="1" x14ac:dyDescent="0.45"/>
    <row r="59" s="1" customFormat="1" x14ac:dyDescent="0.45"/>
    <row r="60" s="1" customFormat="1" x14ac:dyDescent="0.45"/>
    <row r="61" s="1" customFormat="1" x14ac:dyDescent="0.45"/>
    <row r="62" s="1" customFormat="1" x14ac:dyDescent="0.45"/>
    <row r="63" s="1" customFormat="1" x14ac:dyDescent="0.45"/>
    <row r="64" s="1" customFormat="1" x14ac:dyDescent="0.45"/>
    <row r="65" s="1" customFormat="1" x14ac:dyDescent="0.45"/>
    <row r="66" s="1" customFormat="1" x14ac:dyDescent="0.45"/>
    <row r="67" s="1" customFormat="1" x14ac:dyDescent="0.45"/>
    <row r="68" s="1" customFormat="1" x14ac:dyDescent="0.45"/>
    <row r="69" s="1" customFormat="1" x14ac:dyDescent="0.45"/>
    <row r="70" s="1" customFormat="1" x14ac:dyDescent="0.45"/>
    <row r="71" s="1" customFormat="1" x14ac:dyDescent="0.45"/>
    <row r="72" s="1" customFormat="1" x14ac:dyDescent="0.45"/>
  </sheetData>
  <phoneticPr fontId="1"/>
  <conditionalFormatting sqref="B9:F40">
    <cfRule type="expression" dxfId="5" priority="1">
      <formula>$G9&lt;&gt;""</formula>
    </cfRule>
    <cfRule type="expression" dxfId="4" priority="2">
      <formula>$C9="日"</formula>
    </cfRule>
    <cfRule type="expression" dxfId="3" priority="3">
      <formula>$C9="土"</formula>
    </cfRule>
  </conditionalFormatting>
  <dataValidations count="1">
    <dataValidation type="list" allowBlank="1" showInputMessage="1" showErrorMessage="1" sqref="D9:E39" xr:uid="{00000000-0002-0000-0000-000000000000}">
      <formula1>$K$4:$K$11</formula1>
    </dataValidation>
  </dataValidations>
  <printOptions horizontalCentered="1"/>
  <pageMargins left="0.51181102362204722" right="0.27559055118110237" top="0.59055118110236227" bottom="0.39370078740157483" header="0.51181102362204722" footer="0.31496062992125984"/>
  <pageSetup paperSize="9" scale="99" orientation="portrait" r:id="rId1"/>
  <headerFooter>
    <oddHeader>&amp;L　様式第１号（第１０条関係）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48244-2586-479F-9267-F8C82909D92C}">
  <sheetPr>
    <tabColor rgb="FFFF0000"/>
  </sheetPr>
  <dimension ref="A1:U72"/>
  <sheetViews>
    <sheetView showGridLines="0" view="pageBreakPreview" zoomScale="85" zoomScaleNormal="85" zoomScaleSheetLayoutView="85" workbookViewId="0">
      <selection activeCell="I41" sqref="I41"/>
    </sheetView>
  </sheetViews>
  <sheetFormatPr defaultRowHeight="18" x14ac:dyDescent="0.45"/>
  <cols>
    <col min="1" max="1" width="2.09765625" style="1" customWidth="1"/>
    <col min="2" max="2" width="14.3984375" customWidth="1"/>
    <col min="3" max="3" width="6.8984375" customWidth="1"/>
    <col min="4" max="4" width="15.5" customWidth="1"/>
    <col min="5" max="5" width="15.59765625" customWidth="1"/>
    <col min="6" max="6" width="30.59765625" customWidth="1"/>
    <col min="7" max="7" width="11" style="1" customWidth="1"/>
    <col min="8" max="8" width="6.5" style="1" customWidth="1"/>
    <col min="9" max="9" width="9.3984375" style="1" bestFit="1" customWidth="1"/>
    <col min="10" max="10" width="10.19921875" style="1" bestFit="1" customWidth="1"/>
    <col min="11" max="11" width="9" style="1" customWidth="1"/>
    <col min="12" max="12" width="10.69921875" style="1" bestFit="1" customWidth="1"/>
    <col min="13" max="14" width="9" style="1" customWidth="1"/>
    <col min="15" max="15" width="9.3984375" style="1" bestFit="1" customWidth="1"/>
    <col min="16" max="21" width="9" style="1" customWidth="1"/>
  </cols>
  <sheetData>
    <row r="1" spans="2:12" s="1" customFormat="1" x14ac:dyDescent="0.45">
      <c r="C1" s="46"/>
      <c r="D1" s="46"/>
    </row>
    <row r="2" spans="2:12" s="1" customFormat="1" x14ac:dyDescent="0.45">
      <c r="C2" s="46"/>
      <c r="D2" s="46"/>
    </row>
    <row r="3" spans="2:12" x14ac:dyDescent="0.45">
      <c r="B3" s="47" t="s">
        <v>61</v>
      </c>
      <c r="C3" s="48"/>
      <c r="D3" s="48"/>
      <c r="E3" s="48"/>
      <c r="F3" s="48"/>
      <c r="I3" s="1" t="s">
        <v>30</v>
      </c>
      <c r="K3" s="22" t="s">
        <v>24</v>
      </c>
    </row>
    <row r="4" spans="2:12" ht="7.5" customHeight="1" thickBot="1" x14ac:dyDescent="0.5">
      <c r="K4" s="23"/>
    </row>
    <row r="5" spans="2:12" ht="18.600000000000001" thickTop="1" x14ac:dyDescent="0.45">
      <c r="B5" t="s">
        <v>4</v>
      </c>
      <c r="C5" s="5" t="s">
        <v>29</v>
      </c>
      <c r="I5" s="15" t="s">
        <v>11</v>
      </c>
      <c r="J5" s="19">
        <v>2025</v>
      </c>
      <c r="K5" s="22" t="s">
        <v>5</v>
      </c>
      <c r="L5" s="26">
        <f>DATE(J5,J6,1)</f>
        <v>45870</v>
      </c>
    </row>
    <row r="6" spans="2:12" ht="18.600000000000001" thickBot="1" x14ac:dyDescent="0.5">
      <c r="B6" t="s">
        <v>1</v>
      </c>
      <c r="C6" s="5" t="s">
        <v>7</v>
      </c>
      <c r="I6" s="16" t="s">
        <v>12</v>
      </c>
      <c r="J6" s="20">
        <v>8</v>
      </c>
      <c r="K6" s="22" t="s">
        <v>28</v>
      </c>
    </row>
    <row r="7" spans="2:12" ht="18.600000000000001" thickTop="1" x14ac:dyDescent="0.45">
      <c r="B7" t="s">
        <v>26</v>
      </c>
      <c r="C7" s="5" t="s">
        <v>18</v>
      </c>
      <c r="K7" s="24" t="s">
        <v>36</v>
      </c>
    </row>
    <row r="8" spans="2:12" ht="36" x14ac:dyDescent="0.45">
      <c r="B8" s="55" t="str">
        <f>J5&amp;"年"</f>
        <v>2025年</v>
      </c>
      <c r="C8" s="56" t="s">
        <v>6</v>
      </c>
      <c r="D8" s="57" t="s">
        <v>38</v>
      </c>
      <c r="E8" s="57" t="s">
        <v>40</v>
      </c>
      <c r="F8" s="58" t="s">
        <v>0</v>
      </c>
      <c r="G8" s="12" t="s">
        <v>27</v>
      </c>
      <c r="H8" s="14"/>
      <c r="J8" s="21"/>
      <c r="K8" s="24" t="s">
        <v>37</v>
      </c>
    </row>
    <row r="9" spans="2:12" s="2" customFormat="1" ht="16.649999999999999" customHeight="1" x14ac:dyDescent="0.45">
      <c r="B9" s="3">
        <f>DATE(J5,J6,1)</f>
        <v>45870</v>
      </c>
      <c r="C9" s="6" t="str">
        <f t="shared" ref="C9:C39" si="0">TEXT(B9,"aaa")</f>
        <v>金</v>
      </c>
      <c r="D9" s="8" t="s">
        <v>5</v>
      </c>
      <c r="E9" s="8" t="s">
        <v>5</v>
      </c>
      <c r="F9" s="10"/>
      <c r="G9" s="13" t="str">
        <f>IF(ISERROR(VLOOKUP(B9,祝日!$B$2:$D$161,3,0)),"",VLOOKUP(B9,祝日!$B$2:$D$161,3,0))</f>
        <v/>
      </c>
      <c r="K9" s="25" t="s">
        <v>35</v>
      </c>
    </row>
    <row r="10" spans="2:12" s="2" customFormat="1" ht="16.649999999999999" customHeight="1" x14ac:dyDescent="0.45">
      <c r="B10" s="3">
        <f t="shared" ref="B10:B36" si="1">B9+1</f>
        <v>45871</v>
      </c>
      <c r="C10" s="6" t="str">
        <f t="shared" si="0"/>
        <v>土</v>
      </c>
      <c r="D10" s="8" t="s">
        <v>5</v>
      </c>
      <c r="E10" s="8" t="s">
        <v>5</v>
      </c>
      <c r="F10" s="10"/>
      <c r="G10" s="13" t="str">
        <f>IF(ISERROR(VLOOKUP(B10,祝日!$B$2:$D$161,3,0)),"",VLOOKUP(B10,祝日!$B$2:$D$161,3,0))</f>
        <v/>
      </c>
      <c r="I10" s="17"/>
      <c r="K10" s="25" t="s">
        <v>2</v>
      </c>
    </row>
    <row r="11" spans="2:12" s="2" customFormat="1" ht="16.649999999999999" customHeight="1" x14ac:dyDescent="0.45">
      <c r="B11" s="3">
        <f t="shared" si="1"/>
        <v>45872</v>
      </c>
      <c r="C11" s="6" t="str">
        <f t="shared" si="0"/>
        <v>日</v>
      </c>
      <c r="D11" s="8" t="s">
        <v>5</v>
      </c>
      <c r="E11" s="8" t="s">
        <v>5</v>
      </c>
      <c r="F11" s="10"/>
      <c r="G11" s="13" t="str">
        <f>IF(ISERROR(VLOOKUP(B11,祝日!$B$2:$D$161,3,0)),"",VLOOKUP(B11,祝日!$B$2:$D$161,3,0))</f>
        <v/>
      </c>
      <c r="K11" s="25" t="s">
        <v>9</v>
      </c>
    </row>
    <row r="12" spans="2:12" s="2" customFormat="1" ht="16.649999999999999" customHeight="1" x14ac:dyDescent="0.45">
      <c r="B12" s="3">
        <f t="shared" si="1"/>
        <v>45873</v>
      </c>
      <c r="C12" s="6" t="str">
        <f t="shared" si="0"/>
        <v>月</v>
      </c>
      <c r="D12" s="8" t="s">
        <v>5</v>
      </c>
      <c r="E12" s="8" t="s">
        <v>5</v>
      </c>
      <c r="F12" s="10"/>
      <c r="G12" s="13" t="str">
        <f>IF(ISERROR(VLOOKUP(B12,祝日!$B$2:$D$161,3,0)),"",VLOOKUP(B12,祝日!$B$2:$D$161,3,0))</f>
        <v/>
      </c>
    </row>
    <row r="13" spans="2:12" s="2" customFormat="1" ht="16.649999999999999" customHeight="1" x14ac:dyDescent="0.45">
      <c r="B13" s="3">
        <f t="shared" si="1"/>
        <v>45874</v>
      </c>
      <c r="C13" s="6" t="str">
        <f t="shared" si="0"/>
        <v>火</v>
      </c>
      <c r="D13" s="8" t="s">
        <v>5</v>
      </c>
      <c r="E13" s="8" t="s">
        <v>5</v>
      </c>
      <c r="F13" s="10" t="s">
        <v>62</v>
      </c>
      <c r="G13" s="13" t="str">
        <f>IF(ISERROR(VLOOKUP(B13,祝日!$B$2:$D$161,3,0)),"",VLOOKUP(B13,祝日!$B$2:$D$161,3,0))</f>
        <v/>
      </c>
    </row>
    <row r="14" spans="2:12" s="2" customFormat="1" ht="16.649999999999999" customHeight="1" x14ac:dyDescent="0.45">
      <c r="B14" s="3">
        <f t="shared" si="1"/>
        <v>45875</v>
      </c>
      <c r="C14" s="6" t="str">
        <f t="shared" si="0"/>
        <v>水</v>
      </c>
      <c r="D14" s="8" t="s">
        <v>5</v>
      </c>
      <c r="E14" s="8" t="s">
        <v>5</v>
      </c>
      <c r="F14" s="10" t="s">
        <v>62</v>
      </c>
      <c r="G14" s="13" t="str">
        <f>IF(ISERROR(VLOOKUP(B14,祝日!$B$2:$D$161,3,0)),"",VLOOKUP(B14,祝日!$B$2:$D$161,3,0))</f>
        <v/>
      </c>
    </row>
    <row r="15" spans="2:12" s="2" customFormat="1" ht="16.649999999999999" customHeight="1" x14ac:dyDescent="0.45">
      <c r="B15" s="3">
        <f t="shared" si="1"/>
        <v>45876</v>
      </c>
      <c r="C15" s="6" t="str">
        <f t="shared" si="0"/>
        <v>木</v>
      </c>
      <c r="D15" s="8"/>
      <c r="E15" s="8"/>
      <c r="F15" s="10" t="s">
        <v>63</v>
      </c>
      <c r="G15" s="13" t="str">
        <f>IF(ISERROR(VLOOKUP(B15,祝日!$B$2:$D$161,3,0)),"",VLOOKUP(B15,祝日!$B$2:$D$161,3,0))</f>
        <v/>
      </c>
    </row>
    <row r="16" spans="2:12" s="2" customFormat="1" ht="16.649999999999999" customHeight="1" x14ac:dyDescent="0.45">
      <c r="B16" s="3">
        <f t="shared" si="1"/>
        <v>45877</v>
      </c>
      <c r="C16" s="6" t="str">
        <f t="shared" si="0"/>
        <v>金</v>
      </c>
      <c r="D16" s="8"/>
      <c r="E16" s="8"/>
      <c r="F16" s="10"/>
      <c r="G16" s="13" t="str">
        <f>IF(ISERROR(VLOOKUP(B16,祝日!$B$2:$D$161,3,0)),"",VLOOKUP(B16,祝日!$B$2:$D$161,3,0))</f>
        <v/>
      </c>
    </row>
    <row r="17" spans="2:9" s="2" customFormat="1" ht="16.649999999999999" customHeight="1" x14ac:dyDescent="0.45">
      <c r="B17" s="3">
        <f t="shared" si="1"/>
        <v>45878</v>
      </c>
      <c r="C17" s="6" t="str">
        <f t="shared" si="0"/>
        <v>土</v>
      </c>
      <c r="D17" s="8" t="s">
        <v>28</v>
      </c>
      <c r="E17" s="8" t="s">
        <v>28</v>
      </c>
      <c r="F17" s="10"/>
      <c r="G17" s="13" t="str">
        <f>IF(ISERROR(VLOOKUP(B17,祝日!$B$2:$D$161,3,0)),"",VLOOKUP(B17,祝日!$B$2:$D$161,3,0))</f>
        <v/>
      </c>
    </row>
    <row r="18" spans="2:9" s="2" customFormat="1" ht="16.649999999999999" customHeight="1" x14ac:dyDescent="0.45">
      <c r="B18" s="3">
        <f t="shared" si="1"/>
        <v>45879</v>
      </c>
      <c r="C18" s="6" t="str">
        <f t="shared" si="0"/>
        <v>日</v>
      </c>
      <c r="D18" s="8" t="s">
        <v>28</v>
      </c>
      <c r="E18" s="8" t="s">
        <v>28</v>
      </c>
      <c r="F18" s="10"/>
      <c r="G18" s="13" t="str">
        <f>IF(ISERROR(VLOOKUP(B18,祝日!$B$2:$D$161,3,0)),"",VLOOKUP(B18,祝日!$B$2:$D$161,3,0))</f>
        <v/>
      </c>
    </row>
    <row r="19" spans="2:9" s="2" customFormat="1" ht="16.649999999999999" customHeight="1" x14ac:dyDescent="0.45">
      <c r="B19" s="3">
        <f t="shared" si="1"/>
        <v>45880</v>
      </c>
      <c r="C19" s="6" t="str">
        <f t="shared" si="0"/>
        <v>月</v>
      </c>
      <c r="D19" s="8" t="s">
        <v>28</v>
      </c>
      <c r="E19" s="8" t="s">
        <v>28</v>
      </c>
      <c r="F19" s="10"/>
      <c r="G19" s="13" t="str">
        <f>IF(ISERROR(VLOOKUP(B19,祝日!$B$2:$D$161,3,0)),"",VLOOKUP(B19,祝日!$B$2:$D$161,3,0))</f>
        <v>山の日</v>
      </c>
    </row>
    <row r="20" spans="2:9" s="2" customFormat="1" ht="16.649999999999999" customHeight="1" x14ac:dyDescent="0.45">
      <c r="B20" s="3">
        <f t="shared" si="1"/>
        <v>45881</v>
      </c>
      <c r="C20" s="6" t="str">
        <f t="shared" si="0"/>
        <v>火</v>
      </c>
      <c r="D20" s="8"/>
      <c r="E20" s="8"/>
      <c r="F20" s="10"/>
      <c r="G20" s="13" t="str">
        <f>IF(ISERROR(VLOOKUP(B20,祝日!$B$2:$D$161,3,0)),"",VLOOKUP(B20,祝日!$B$2:$D$161,3,0))</f>
        <v/>
      </c>
    </row>
    <row r="21" spans="2:9" s="2" customFormat="1" ht="16.649999999999999" customHeight="1" x14ac:dyDescent="0.45">
      <c r="B21" s="3">
        <f t="shared" si="1"/>
        <v>45882</v>
      </c>
      <c r="C21" s="6" t="str">
        <f t="shared" si="0"/>
        <v>水</v>
      </c>
      <c r="D21" s="8" t="s">
        <v>36</v>
      </c>
      <c r="E21" s="8" t="s">
        <v>36</v>
      </c>
      <c r="F21" s="10"/>
      <c r="G21" s="13" t="str">
        <f>IF(ISERROR(VLOOKUP(B21,祝日!$B$2:$D$161,3,0)),"",VLOOKUP(B21,祝日!$B$2:$D$161,3,0))</f>
        <v/>
      </c>
    </row>
    <row r="22" spans="2:9" s="2" customFormat="1" ht="16.649999999999999" customHeight="1" x14ac:dyDescent="0.45">
      <c r="B22" s="3">
        <f t="shared" si="1"/>
        <v>45883</v>
      </c>
      <c r="C22" s="6" t="str">
        <f t="shared" si="0"/>
        <v>木</v>
      </c>
      <c r="D22" s="8" t="s">
        <v>36</v>
      </c>
      <c r="E22" s="8" t="s">
        <v>36</v>
      </c>
      <c r="F22" s="10"/>
      <c r="G22" s="13" t="str">
        <f>IF(ISERROR(VLOOKUP(B22,祝日!$B$2:$D$161,3,0)),"",VLOOKUP(B22,祝日!$B$2:$D$161,3,0))</f>
        <v/>
      </c>
    </row>
    <row r="23" spans="2:9" s="2" customFormat="1" ht="16.649999999999999" customHeight="1" x14ac:dyDescent="0.45">
      <c r="B23" s="3">
        <f t="shared" si="1"/>
        <v>45884</v>
      </c>
      <c r="C23" s="6" t="str">
        <f t="shared" si="0"/>
        <v>金</v>
      </c>
      <c r="D23" s="8" t="s">
        <v>36</v>
      </c>
      <c r="E23" s="8" t="s">
        <v>36</v>
      </c>
      <c r="F23" s="10"/>
      <c r="G23" s="13" t="str">
        <f>IF(ISERROR(VLOOKUP(B23,祝日!$B$2:$D$161,3,0)),"",VLOOKUP(B23,祝日!$B$2:$D$161,3,0))</f>
        <v/>
      </c>
    </row>
    <row r="24" spans="2:9" s="2" customFormat="1" ht="16.649999999999999" customHeight="1" x14ac:dyDescent="0.45">
      <c r="B24" s="3">
        <f t="shared" si="1"/>
        <v>45885</v>
      </c>
      <c r="C24" s="6" t="str">
        <f t="shared" si="0"/>
        <v>土</v>
      </c>
      <c r="D24" s="8" t="s">
        <v>28</v>
      </c>
      <c r="E24" s="8" t="s">
        <v>28</v>
      </c>
      <c r="F24" s="10"/>
      <c r="G24" s="13" t="str">
        <f>IF(ISERROR(VLOOKUP(B24,祝日!$B$2:$D$161,3,0)),"",VLOOKUP(B24,祝日!$B$2:$D$161,3,0))</f>
        <v/>
      </c>
      <c r="I24" s="18"/>
    </row>
    <row r="25" spans="2:9" s="2" customFormat="1" ht="16.649999999999999" customHeight="1" x14ac:dyDescent="0.45">
      <c r="B25" s="3">
        <f t="shared" si="1"/>
        <v>45886</v>
      </c>
      <c r="C25" s="6" t="str">
        <f t="shared" si="0"/>
        <v>日</v>
      </c>
      <c r="D25" s="8" t="s">
        <v>28</v>
      </c>
      <c r="E25" s="8" t="s">
        <v>28</v>
      </c>
      <c r="F25" s="10"/>
      <c r="G25" s="13" t="str">
        <f>IF(ISERROR(VLOOKUP(B25,祝日!$B$2:$D$161,3,0)),"",VLOOKUP(B25,祝日!$B$2:$D$161,3,0))</f>
        <v/>
      </c>
    </row>
    <row r="26" spans="2:9" s="2" customFormat="1" ht="16.649999999999999" customHeight="1" x14ac:dyDescent="0.45">
      <c r="B26" s="3">
        <f t="shared" si="1"/>
        <v>45887</v>
      </c>
      <c r="C26" s="6" t="str">
        <f t="shared" si="0"/>
        <v>月</v>
      </c>
      <c r="D26" s="8"/>
      <c r="E26" s="8"/>
      <c r="F26" s="10"/>
      <c r="G26" s="13" t="str">
        <f>IF(ISERROR(VLOOKUP(B26,祝日!$B$2:$D$161,3,0)),"",VLOOKUP(B26,祝日!$B$2:$D$161,3,0))</f>
        <v/>
      </c>
    </row>
    <row r="27" spans="2:9" s="2" customFormat="1" ht="16.649999999999999" customHeight="1" x14ac:dyDescent="0.45">
      <c r="B27" s="3">
        <f t="shared" si="1"/>
        <v>45888</v>
      </c>
      <c r="C27" s="6" t="str">
        <f t="shared" si="0"/>
        <v>火</v>
      </c>
      <c r="D27" s="8"/>
      <c r="E27" s="8" t="s">
        <v>35</v>
      </c>
      <c r="F27" s="10" t="s">
        <v>64</v>
      </c>
      <c r="G27" s="13" t="str">
        <f>IF(ISERROR(VLOOKUP(B27,祝日!$B$2:$D$161,3,0)),"",VLOOKUP(B27,祝日!$B$2:$D$161,3,0))</f>
        <v/>
      </c>
    </row>
    <row r="28" spans="2:9" s="2" customFormat="1" ht="16.649999999999999" customHeight="1" x14ac:dyDescent="0.45">
      <c r="B28" s="3">
        <f t="shared" si="1"/>
        <v>45889</v>
      </c>
      <c r="C28" s="6" t="str">
        <f t="shared" si="0"/>
        <v>水</v>
      </c>
      <c r="D28" s="8"/>
      <c r="E28" s="8"/>
      <c r="F28" s="10"/>
      <c r="G28" s="13" t="str">
        <f>IF(ISERROR(VLOOKUP(B28,祝日!$B$2:$D$161,3,0)),"",VLOOKUP(B28,祝日!$B$2:$D$161,3,0))</f>
        <v/>
      </c>
    </row>
    <row r="29" spans="2:9" s="2" customFormat="1" ht="16.649999999999999" customHeight="1" x14ac:dyDescent="0.45">
      <c r="B29" s="3">
        <f t="shared" si="1"/>
        <v>45890</v>
      </c>
      <c r="C29" s="6" t="str">
        <f t="shared" si="0"/>
        <v>木</v>
      </c>
      <c r="D29" s="8"/>
      <c r="E29" s="8" t="s">
        <v>28</v>
      </c>
      <c r="F29" s="10" t="s">
        <v>65</v>
      </c>
      <c r="G29" s="13" t="str">
        <f>IF(ISERROR(VLOOKUP(B29,祝日!$B$2:$D$161,3,0)),"",VLOOKUP(B29,祝日!$B$2:$D$161,3,0))</f>
        <v/>
      </c>
    </row>
    <row r="30" spans="2:9" s="2" customFormat="1" ht="16.649999999999999" customHeight="1" x14ac:dyDescent="0.45">
      <c r="B30" s="3">
        <f t="shared" si="1"/>
        <v>45891</v>
      </c>
      <c r="C30" s="6" t="str">
        <f t="shared" si="0"/>
        <v>金</v>
      </c>
      <c r="D30" s="8"/>
      <c r="E30" s="8"/>
      <c r="F30" s="10"/>
      <c r="G30" s="13" t="str">
        <f>IF(ISERROR(VLOOKUP(B30,祝日!$B$2:$D$161,3,0)),"",VLOOKUP(B30,祝日!$B$2:$D$161,3,0))</f>
        <v/>
      </c>
    </row>
    <row r="31" spans="2:9" s="2" customFormat="1" ht="16.649999999999999" customHeight="1" x14ac:dyDescent="0.45">
      <c r="B31" s="3">
        <f t="shared" si="1"/>
        <v>45892</v>
      </c>
      <c r="C31" s="6" t="str">
        <f t="shared" si="0"/>
        <v>土</v>
      </c>
      <c r="D31" s="8" t="s">
        <v>28</v>
      </c>
      <c r="E31" s="8"/>
      <c r="F31" s="10" t="s">
        <v>66</v>
      </c>
      <c r="G31" s="13" t="str">
        <f>IF(ISERROR(VLOOKUP(B31,祝日!$B$2:$D$161,3,0)),"",VLOOKUP(B31,祝日!$B$2:$D$161,3,0))</f>
        <v/>
      </c>
    </row>
    <row r="32" spans="2:9" s="2" customFormat="1" ht="16.649999999999999" customHeight="1" x14ac:dyDescent="0.45">
      <c r="B32" s="3">
        <f t="shared" si="1"/>
        <v>45893</v>
      </c>
      <c r="C32" s="6" t="str">
        <f t="shared" si="0"/>
        <v>日</v>
      </c>
      <c r="D32" s="8" t="s">
        <v>28</v>
      </c>
      <c r="E32" s="8" t="s">
        <v>28</v>
      </c>
      <c r="F32" s="10"/>
      <c r="G32" s="13" t="str">
        <f>IF(ISERROR(VLOOKUP(B32,祝日!$B$2:$D$161,3,0)),"",VLOOKUP(B32,祝日!$B$2:$D$161,3,0))</f>
        <v/>
      </c>
    </row>
    <row r="33" spans="2:7" s="2" customFormat="1" ht="16.649999999999999" customHeight="1" x14ac:dyDescent="0.45">
      <c r="B33" s="3">
        <f t="shared" si="1"/>
        <v>45894</v>
      </c>
      <c r="C33" s="6" t="str">
        <f t="shared" si="0"/>
        <v>月</v>
      </c>
      <c r="D33" s="8"/>
      <c r="E33" s="8"/>
      <c r="F33" s="10"/>
      <c r="G33" s="13" t="str">
        <f>IF(ISERROR(VLOOKUP(B33,祝日!$B$2:$D$161,3,0)),"",VLOOKUP(B33,祝日!$B$2:$D$161,3,0))</f>
        <v/>
      </c>
    </row>
    <row r="34" spans="2:7" s="2" customFormat="1" ht="16.649999999999999" customHeight="1" x14ac:dyDescent="0.45">
      <c r="B34" s="3">
        <f t="shared" si="1"/>
        <v>45895</v>
      </c>
      <c r="C34" s="6" t="str">
        <f t="shared" si="0"/>
        <v>火</v>
      </c>
      <c r="D34" s="8"/>
      <c r="E34" s="8"/>
      <c r="F34" s="10"/>
      <c r="G34" s="13" t="str">
        <f>IF(ISERROR(VLOOKUP(B34,祝日!$B$2:$D$161,3,0)),"",VLOOKUP(B34,祝日!$B$2:$D$161,3,0))</f>
        <v/>
      </c>
    </row>
    <row r="35" spans="2:7" s="2" customFormat="1" ht="16.649999999999999" customHeight="1" x14ac:dyDescent="0.45">
      <c r="B35" s="3">
        <f t="shared" si="1"/>
        <v>45896</v>
      </c>
      <c r="C35" s="6" t="str">
        <f t="shared" si="0"/>
        <v>水</v>
      </c>
      <c r="D35" s="8"/>
      <c r="E35" s="8"/>
      <c r="F35" s="10"/>
      <c r="G35" s="13" t="str">
        <f>IF(ISERROR(VLOOKUP(B35,祝日!$B$2:$D$161,3,0)),"",VLOOKUP(B35,祝日!$B$2:$D$161,3,0))</f>
        <v/>
      </c>
    </row>
    <row r="36" spans="2:7" s="2" customFormat="1" ht="16.649999999999999" customHeight="1" x14ac:dyDescent="0.45">
      <c r="B36" s="3">
        <f t="shared" si="1"/>
        <v>45897</v>
      </c>
      <c r="C36" s="6" t="str">
        <f t="shared" si="0"/>
        <v>木</v>
      </c>
      <c r="D36" s="8"/>
      <c r="E36" s="8"/>
      <c r="F36" s="10"/>
      <c r="G36" s="13" t="str">
        <f>IF(ISERROR(VLOOKUP(B36,祝日!$B$2:$D$161,3,0)),"",VLOOKUP(B36,祝日!$B$2:$D$161,3,0))</f>
        <v/>
      </c>
    </row>
    <row r="37" spans="2:7" s="2" customFormat="1" ht="16.649999999999999" customHeight="1" x14ac:dyDescent="0.45">
      <c r="B37" s="3">
        <f>IF(B36=EOMONTH($B$9,0),"",B36+1)</f>
        <v>45898</v>
      </c>
      <c r="C37" s="6" t="str">
        <f t="shared" si="0"/>
        <v>金</v>
      </c>
      <c r="D37" s="8"/>
      <c r="E37" s="8"/>
      <c r="F37" s="10"/>
      <c r="G37" s="13" t="str">
        <f>IF(ISERROR(VLOOKUP(B37,祝日!$B$2:$D$161,3,0)),"",VLOOKUP(B37,祝日!$B$2:$D$161,3,0))</f>
        <v/>
      </c>
    </row>
    <row r="38" spans="2:7" s="2" customFormat="1" ht="16.649999999999999" customHeight="1" x14ac:dyDescent="0.45">
      <c r="B38" s="3">
        <f>IF(OR(B37="",B37=EOMONTH($B$9,0)),"",B37+1)</f>
        <v>45899</v>
      </c>
      <c r="C38" s="6" t="str">
        <f t="shared" si="0"/>
        <v>土</v>
      </c>
      <c r="D38" s="8" t="s">
        <v>28</v>
      </c>
      <c r="E38" s="8" t="s">
        <v>28</v>
      </c>
      <c r="F38" s="10" t="s">
        <v>67</v>
      </c>
      <c r="G38" s="13" t="str">
        <f>IF(ISERROR(VLOOKUP(B38,祝日!$B$2:$D$161,3,0)),"",VLOOKUP(B38,祝日!$B$2:$D$161,3,0))</f>
        <v/>
      </c>
    </row>
    <row r="39" spans="2:7" s="2" customFormat="1" ht="16.649999999999999" customHeight="1" x14ac:dyDescent="0.45">
      <c r="B39" s="4">
        <f>IF(OR(B38="",B38=EOMONTH($B$9,0)),"",B38+1)</f>
        <v>45900</v>
      </c>
      <c r="C39" s="7" t="str">
        <f t="shared" si="0"/>
        <v>日</v>
      </c>
      <c r="D39" s="9" t="s">
        <v>28</v>
      </c>
      <c r="E39" s="9" t="s">
        <v>28</v>
      </c>
      <c r="F39" s="11"/>
      <c r="G39" s="13" t="str">
        <f>IF(ISERROR(VLOOKUP(B39,祝日!$B$2:$D$161,3,0)),"",VLOOKUP(B39,祝日!$B$2:$D$161,3,0))</f>
        <v/>
      </c>
    </row>
    <row r="40" spans="2:7" s="2" customFormat="1" ht="16.649999999999999" customHeight="1" x14ac:dyDescent="0.45">
      <c r="B40" s="50"/>
      <c r="C40" s="50"/>
      <c r="D40" s="50"/>
      <c r="E40" s="50"/>
      <c r="F40" s="52"/>
      <c r="G40" s="65"/>
    </row>
    <row r="41" spans="2:7" s="1" customFormat="1" ht="18" customHeight="1" x14ac:dyDescent="0.5">
      <c r="B41" s="59" t="s">
        <v>8</v>
      </c>
      <c r="C41" s="60"/>
      <c r="D41" s="66">
        <f>COUNTIF(D9:D39,"休")</f>
        <v>9</v>
      </c>
      <c r="E41" s="67">
        <f>COUNTIF(E9:E39,"休")+COUNTIF(E9:E39,"雨休")</f>
        <v>10</v>
      </c>
      <c r="F41" s="49"/>
    </row>
    <row r="42" spans="2:7" s="1" customFormat="1" ht="18" customHeight="1" x14ac:dyDescent="0.45">
      <c r="B42" s="61" t="s">
        <v>25</v>
      </c>
      <c r="C42" s="62"/>
      <c r="D42" s="68">
        <f>DAY(EOMONTH(L5,0))-COUNTIF(D9:D39,"ー")-COUNTIF(D9:D39,"夏休")-COUNTIF(D9:D39,"年末年始休")-COUNTIF(D9:D39,"工場製作")-COUNTIF(D9:D39,"その他休")</f>
        <v>22</v>
      </c>
      <c r="E42" s="69">
        <f>DAY(EOMONTH(L5,0))-COUNTIF(E9:E39,"ー")-COUNTIF(E9:E39,"夏休")-COUNTIF(E9:E39,"年末年始休")-COUNTIF(E9:E39,"工場製作")-COUNTIF(E9:E39,"その他休")</f>
        <v>22</v>
      </c>
    </row>
    <row r="43" spans="2:7" s="1" customFormat="1" ht="18" customHeight="1" x14ac:dyDescent="0.45">
      <c r="B43" s="63" t="s">
        <v>41</v>
      </c>
      <c r="C43" s="64"/>
      <c r="D43" s="53">
        <f>D41/D42</f>
        <v>0.40909090909090912</v>
      </c>
      <c r="E43" s="54">
        <f>E41/E42</f>
        <v>0.45454545454545453</v>
      </c>
    </row>
    <row r="44" spans="2:7" s="1" customFormat="1" x14ac:dyDescent="0.45"/>
    <row r="45" spans="2:7" s="1" customFormat="1" x14ac:dyDescent="0.45"/>
    <row r="46" spans="2:7" s="1" customFormat="1" x14ac:dyDescent="0.45"/>
    <row r="47" spans="2:7" s="1" customFormat="1" x14ac:dyDescent="0.45"/>
    <row r="48" spans="2:7" s="1" customFormat="1" x14ac:dyDescent="0.45"/>
    <row r="49" s="1" customFormat="1" x14ac:dyDescent="0.45"/>
    <row r="50" s="1" customFormat="1" x14ac:dyDescent="0.45"/>
    <row r="51" s="1" customFormat="1" x14ac:dyDescent="0.45"/>
    <row r="52" s="1" customFormat="1" x14ac:dyDescent="0.45"/>
    <row r="53" s="1" customFormat="1" x14ac:dyDescent="0.45"/>
    <row r="54" s="1" customFormat="1" x14ac:dyDescent="0.45"/>
    <row r="55" s="1" customFormat="1" x14ac:dyDescent="0.45"/>
    <row r="56" s="1" customFormat="1" x14ac:dyDescent="0.45"/>
    <row r="57" s="1" customFormat="1" x14ac:dyDescent="0.45"/>
    <row r="58" s="1" customFormat="1" x14ac:dyDescent="0.45"/>
    <row r="59" s="1" customFormat="1" x14ac:dyDescent="0.45"/>
    <row r="60" s="1" customFormat="1" x14ac:dyDescent="0.45"/>
    <row r="61" s="1" customFormat="1" x14ac:dyDescent="0.45"/>
    <row r="62" s="1" customFormat="1" x14ac:dyDescent="0.45"/>
    <row r="63" s="1" customFormat="1" x14ac:dyDescent="0.45"/>
    <row r="64" s="1" customFormat="1" x14ac:dyDescent="0.45"/>
    <row r="65" s="1" customFormat="1" x14ac:dyDescent="0.45"/>
    <row r="66" s="1" customFormat="1" x14ac:dyDescent="0.45"/>
    <row r="67" s="1" customFormat="1" x14ac:dyDescent="0.45"/>
    <row r="68" s="1" customFormat="1" x14ac:dyDescent="0.45"/>
    <row r="69" s="1" customFormat="1" x14ac:dyDescent="0.45"/>
    <row r="70" s="1" customFormat="1" x14ac:dyDescent="0.45"/>
    <row r="71" s="1" customFormat="1" x14ac:dyDescent="0.45"/>
    <row r="72" s="1" customFormat="1" x14ac:dyDescent="0.45"/>
  </sheetData>
  <phoneticPr fontId="12"/>
  <conditionalFormatting sqref="B9:F40">
    <cfRule type="expression" dxfId="2" priority="1">
      <formula>$G9&lt;&gt;""</formula>
    </cfRule>
    <cfRule type="expression" dxfId="1" priority="2">
      <formula>$C9="日"</formula>
    </cfRule>
    <cfRule type="expression" dxfId="0" priority="3">
      <formula>$C9="土"</formula>
    </cfRule>
  </conditionalFormatting>
  <dataValidations count="1">
    <dataValidation type="list" allowBlank="1" showInputMessage="1" showErrorMessage="1" sqref="D9:E39" xr:uid="{B736AF36-A140-4E2A-9758-418880A29A07}">
      <formula1>$K$4:$K$11</formula1>
    </dataValidation>
  </dataValidations>
  <printOptions horizontalCentered="1"/>
  <pageMargins left="0.51181102362204722" right="0.27559055118110237" top="0.59055118110236227" bottom="0.39370078740157483" header="0.51181102362204722" footer="0.31496062992125984"/>
  <pageSetup paperSize="9" scale="71" orientation="portrait" cellComments="asDisplayed" r:id="rId1"/>
  <headerFooter>
    <oddHeader>&amp;L　様式第１号（第１０条関係）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9"/>
  <sheetViews>
    <sheetView workbookViewId="0">
      <selection activeCell="F17" sqref="F17"/>
    </sheetView>
  </sheetViews>
  <sheetFormatPr defaultRowHeight="18" x14ac:dyDescent="0.45"/>
  <cols>
    <col min="1" max="1" width="4.3984375" customWidth="1"/>
    <col min="2" max="2" width="10.19921875" bestFit="1" customWidth="1"/>
    <col min="3" max="3" width="7.19921875" bestFit="1" customWidth="1"/>
    <col min="4" max="4" width="13" bestFit="1" customWidth="1"/>
  </cols>
  <sheetData>
    <row r="1" spans="1:4" ht="18.600000000000001" thickBot="1" x14ac:dyDescent="0.5"/>
    <row r="2" spans="1:4" x14ac:dyDescent="0.45">
      <c r="A2" s="70" t="s">
        <v>43</v>
      </c>
      <c r="B2" s="27">
        <v>45411</v>
      </c>
      <c r="C2" s="32" t="str">
        <f t="shared" ref="C2:C59" si="0">TEXT(B2,"aaa")</f>
        <v>月</v>
      </c>
      <c r="D2" s="35" t="s">
        <v>13</v>
      </c>
    </row>
    <row r="3" spans="1:4" x14ac:dyDescent="0.45">
      <c r="A3" s="71"/>
      <c r="B3" s="28">
        <v>45415</v>
      </c>
      <c r="C3" s="33" t="str">
        <f t="shared" si="0"/>
        <v>金</v>
      </c>
      <c r="D3" s="36" t="s">
        <v>14</v>
      </c>
    </row>
    <row r="4" spans="1:4" x14ac:dyDescent="0.45">
      <c r="A4" s="71"/>
      <c r="B4" s="28">
        <v>45416</v>
      </c>
      <c r="C4" s="33" t="str">
        <f t="shared" si="0"/>
        <v>土</v>
      </c>
      <c r="D4" s="36" t="s">
        <v>15</v>
      </c>
    </row>
    <row r="5" spans="1:4" x14ac:dyDescent="0.45">
      <c r="A5" s="71"/>
      <c r="B5" s="28">
        <v>45051</v>
      </c>
      <c r="C5" s="33" t="str">
        <f t="shared" si="0"/>
        <v>金</v>
      </c>
      <c r="D5" s="36" t="s">
        <v>16</v>
      </c>
    </row>
    <row r="6" spans="1:4" x14ac:dyDescent="0.45">
      <c r="A6" s="71"/>
      <c r="B6" s="28">
        <v>45418</v>
      </c>
      <c r="C6" s="33" t="str">
        <f t="shared" si="0"/>
        <v>月</v>
      </c>
      <c r="D6" s="36" t="s">
        <v>42</v>
      </c>
    </row>
    <row r="7" spans="1:4" x14ac:dyDescent="0.45">
      <c r="A7" s="71"/>
      <c r="B7" s="28">
        <v>45488</v>
      </c>
      <c r="C7" s="33" t="str">
        <f t="shared" si="0"/>
        <v>月</v>
      </c>
      <c r="D7" s="36" t="s">
        <v>17</v>
      </c>
    </row>
    <row r="8" spans="1:4" x14ac:dyDescent="0.45">
      <c r="A8" s="71"/>
      <c r="B8" s="28">
        <v>45515</v>
      </c>
      <c r="C8" s="33" t="str">
        <f t="shared" si="0"/>
        <v>日</v>
      </c>
      <c r="D8" s="36" t="s">
        <v>19</v>
      </c>
    </row>
    <row r="9" spans="1:4" x14ac:dyDescent="0.45">
      <c r="A9" s="71"/>
      <c r="B9" s="28">
        <v>45516</v>
      </c>
      <c r="C9" s="33" t="str">
        <f t="shared" si="0"/>
        <v>月</v>
      </c>
      <c r="D9" s="36" t="s">
        <v>42</v>
      </c>
    </row>
    <row r="10" spans="1:4" x14ac:dyDescent="0.45">
      <c r="A10" s="71"/>
      <c r="B10" s="28">
        <v>45551</v>
      </c>
      <c r="C10" s="33" t="str">
        <f t="shared" si="0"/>
        <v>月</v>
      </c>
      <c r="D10" s="36" t="s">
        <v>20</v>
      </c>
    </row>
    <row r="11" spans="1:4" x14ac:dyDescent="0.45">
      <c r="A11" s="71"/>
      <c r="B11" s="28">
        <v>45557</v>
      </c>
      <c r="C11" s="33" t="str">
        <f t="shared" si="0"/>
        <v>日</v>
      </c>
      <c r="D11" s="36" t="s">
        <v>21</v>
      </c>
    </row>
    <row r="12" spans="1:4" x14ac:dyDescent="0.45">
      <c r="A12" s="71"/>
      <c r="B12" s="28">
        <v>45558</v>
      </c>
      <c r="C12" s="33" t="str">
        <f t="shared" si="0"/>
        <v>月</v>
      </c>
      <c r="D12" s="36" t="s">
        <v>42</v>
      </c>
    </row>
    <row r="13" spans="1:4" x14ac:dyDescent="0.45">
      <c r="A13" s="71"/>
      <c r="B13" s="28">
        <v>45579</v>
      </c>
      <c r="C13" s="33" t="str">
        <f t="shared" si="0"/>
        <v>月</v>
      </c>
      <c r="D13" s="36" t="s">
        <v>33</v>
      </c>
    </row>
    <row r="14" spans="1:4" x14ac:dyDescent="0.45">
      <c r="A14" s="71"/>
      <c r="B14" s="28">
        <v>45599</v>
      </c>
      <c r="C14" s="33" t="str">
        <f t="shared" si="0"/>
        <v>日</v>
      </c>
      <c r="D14" s="36" t="s">
        <v>22</v>
      </c>
    </row>
    <row r="15" spans="1:4" x14ac:dyDescent="0.45">
      <c r="A15" s="71"/>
      <c r="B15" s="28">
        <v>45600</v>
      </c>
      <c r="C15" s="33" t="str">
        <f t="shared" si="0"/>
        <v>月</v>
      </c>
      <c r="D15" s="36" t="s">
        <v>42</v>
      </c>
    </row>
    <row r="16" spans="1:4" x14ac:dyDescent="0.45">
      <c r="A16" s="71"/>
      <c r="B16" s="28">
        <v>45619</v>
      </c>
      <c r="C16" s="33" t="str">
        <f t="shared" si="0"/>
        <v>土</v>
      </c>
      <c r="D16" s="36" t="s">
        <v>23</v>
      </c>
    </row>
    <row r="17" spans="1:4" x14ac:dyDescent="0.45">
      <c r="A17" s="71"/>
      <c r="B17" s="28">
        <v>45658</v>
      </c>
      <c r="C17" s="33" t="str">
        <f t="shared" si="0"/>
        <v>水</v>
      </c>
      <c r="D17" s="36" t="s">
        <v>39</v>
      </c>
    </row>
    <row r="18" spans="1:4" x14ac:dyDescent="0.45">
      <c r="A18" s="72"/>
      <c r="B18" s="30">
        <v>45670</v>
      </c>
      <c r="C18" s="34" t="str">
        <f t="shared" si="0"/>
        <v>月</v>
      </c>
      <c r="D18" s="37" t="s">
        <v>32</v>
      </c>
    </row>
    <row r="19" spans="1:4" x14ac:dyDescent="0.45">
      <c r="A19" s="72"/>
      <c r="B19" s="30">
        <v>45699</v>
      </c>
      <c r="C19" s="34" t="str">
        <f t="shared" si="0"/>
        <v>火</v>
      </c>
      <c r="D19" s="37" t="s">
        <v>3</v>
      </c>
    </row>
    <row r="20" spans="1:4" x14ac:dyDescent="0.45">
      <c r="A20" s="72"/>
      <c r="B20" s="30">
        <v>45711</v>
      </c>
      <c r="C20" s="34" t="str">
        <f t="shared" si="0"/>
        <v>日</v>
      </c>
      <c r="D20" s="37" t="s">
        <v>10</v>
      </c>
    </row>
    <row r="21" spans="1:4" x14ac:dyDescent="0.45">
      <c r="A21" s="72"/>
      <c r="B21" s="30">
        <v>45712</v>
      </c>
      <c r="C21" s="34" t="str">
        <f t="shared" si="0"/>
        <v>月</v>
      </c>
      <c r="D21" s="37" t="s">
        <v>42</v>
      </c>
    </row>
    <row r="22" spans="1:4" ht="18.600000000000001" thickBot="1" x14ac:dyDescent="0.5">
      <c r="A22" s="73"/>
      <c r="B22" s="29">
        <v>45736</v>
      </c>
      <c r="C22" s="31" t="str">
        <f t="shared" si="0"/>
        <v>木</v>
      </c>
      <c r="D22" s="38" t="s">
        <v>31</v>
      </c>
    </row>
    <row r="23" spans="1:4" ht="18" customHeight="1" x14ac:dyDescent="0.45">
      <c r="A23" s="74" t="s">
        <v>60</v>
      </c>
      <c r="B23" s="41">
        <v>45776</v>
      </c>
      <c r="C23" s="32" t="str">
        <f t="shared" si="0"/>
        <v>火</v>
      </c>
      <c r="D23" s="42" t="s">
        <v>49</v>
      </c>
    </row>
    <row r="24" spans="1:4" x14ac:dyDescent="0.45">
      <c r="A24" s="75"/>
      <c r="B24" s="43">
        <v>45780</v>
      </c>
      <c r="C24" s="33" t="str">
        <f t="shared" si="0"/>
        <v>土</v>
      </c>
      <c r="D24" s="44" t="s">
        <v>50</v>
      </c>
    </row>
    <row r="25" spans="1:4" x14ac:dyDescent="0.45">
      <c r="A25" s="75"/>
      <c r="B25" s="43">
        <v>45781</v>
      </c>
      <c r="C25" s="33" t="str">
        <f t="shared" si="0"/>
        <v>日</v>
      </c>
      <c r="D25" s="44" t="s">
        <v>51</v>
      </c>
    </row>
    <row r="26" spans="1:4" x14ac:dyDescent="0.45">
      <c r="A26" s="75"/>
      <c r="B26" s="43">
        <v>45782</v>
      </c>
      <c r="C26" s="33" t="str">
        <f t="shared" si="0"/>
        <v>月</v>
      </c>
      <c r="D26" s="44" t="s">
        <v>52</v>
      </c>
    </row>
    <row r="27" spans="1:4" x14ac:dyDescent="0.45">
      <c r="A27" s="75"/>
      <c r="B27" s="43">
        <v>45783</v>
      </c>
      <c r="C27" s="33" t="str">
        <f t="shared" si="0"/>
        <v>火</v>
      </c>
      <c r="D27" s="44" t="s">
        <v>48</v>
      </c>
    </row>
    <row r="28" spans="1:4" x14ac:dyDescent="0.45">
      <c r="A28" s="75"/>
      <c r="B28" s="43">
        <v>45859</v>
      </c>
      <c r="C28" s="33" t="str">
        <f t="shared" si="0"/>
        <v>月</v>
      </c>
      <c r="D28" s="44" t="s">
        <v>53</v>
      </c>
    </row>
    <row r="29" spans="1:4" x14ac:dyDescent="0.45">
      <c r="A29" s="75"/>
      <c r="B29" s="43">
        <v>45880</v>
      </c>
      <c r="C29" s="33" t="str">
        <f t="shared" si="0"/>
        <v>月</v>
      </c>
      <c r="D29" s="44" t="s">
        <v>54</v>
      </c>
    </row>
    <row r="30" spans="1:4" x14ac:dyDescent="0.45">
      <c r="A30" s="75"/>
      <c r="B30" s="43">
        <v>45915</v>
      </c>
      <c r="C30" s="33" t="str">
        <f t="shared" si="0"/>
        <v>月</v>
      </c>
      <c r="D30" s="44" t="s">
        <v>55</v>
      </c>
    </row>
    <row r="31" spans="1:4" x14ac:dyDescent="0.45">
      <c r="A31" s="75"/>
      <c r="B31" s="43">
        <v>45923</v>
      </c>
      <c r="C31" s="33" t="str">
        <f t="shared" si="0"/>
        <v>火</v>
      </c>
      <c r="D31" s="44" t="s">
        <v>56</v>
      </c>
    </row>
    <row r="32" spans="1:4" x14ac:dyDescent="0.45">
      <c r="A32" s="75"/>
      <c r="B32" s="43">
        <v>45943</v>
      </c>
      <c r="C32" s="33" t="str">
        <f t="shared" si="0"/>
        <v>月</v>
      </c>
      <c r="D32" s="44" t="s">
        <v>57</v>
      </c>
    </row>
    <row r="33" spans="1:4" x14ac:dyDescent="0.45">
      <c r="A33" s="75"/>
      <c r="B33" s="43">
        <v>45964</v>
      </c>
      <c r="C33" s="33" t="str">
        <f t="shared" si="0"/>
        <v>月</v>
      </c>
      <c r="D33" s="44" t="s">
        <v>58</v>
      </c>
    </row>
    <row r="34" spans="1:4" x14ac:dyDescent="0.45">
      <c r="A34" s="75"/>
      <c r="B34" s="43">
        <v>45984</v>
      </c>
      <c r="C34" s="33" t="str">
        <f t="shared" si="0"/>
        <v>日</v>
      </c>
      <c r="D34" s="44" t="s">
        <v>59</v>
      </c>
    </row>
    <row r="35" spans="1:4" x14ac:dyDescent="0.45">
      <c r="A35" s="75"/>
      <c r="B35" s="43">
        <v>45985</v>
      </c>
      <c r="C35" s="33" t="str">
        <f t="shared" si="0"/>
        <v>月</v>
      </c>
      <c r="D35" s="44" t="s">
        <v>48</v>
      </c>
    </row>
    <row r="36" spans="1:4" x14ac:dyDescent="0.45">
      <c r="A36" s="75"/>
      <c r="B36" s="43">
        <v>46023</v>
      </c>
      <c r="C36" s="33" t="str">
        <f t="shared" si="0"/>
        <v>木</v>
      </c>
      <c r="D36" s="44" t="s">
        <v>44</v>
      </c>
    </row>
    <row r="37" spans="1:4" x14ac:dyDescent="0.45">
      <c r="A37" s="75"/>
      <c r="B37" s="43">
        <v>46034</v>
      </c>
      <c r="C37" s="33" t="str">
        <f t="shared" si="0"/>
        <v>月</v>
      </c>
      <c r="D37" s="44" t="s">
        <v>45</v>
      </c>
    </row>
    <row r="38" spans="1:4" x14ac:dyDescent="0.45">
      <c r="A38" s="75"/>
      <c r="B38" s="43">
        <v>46064</v>
      </c>
      <c r="C38" s="33" t="str">
        <f t="shared" si="0"/>
        <v>水</v>
      </c>
      <c r="D38" s="44" t="s">
        <v>46</v>
      </c>
    </row>
    <row r="39" spans="1:4" x14ac:dyDescent="0.45">
      <c r="A39" s="75"/>
      <c r="B39" s="43">
        <v>46076</v>
      </c>
      <c r="C39" s="33" t="str">
        <f t="shared" si="0"/>
        <v>月</v>
      </c>
      <c r="D39" s="44" t="s">
        <v>47</v>
      </c>
    </row>
    <row r="40" spans="1:4" ht="18.600000000000001" thickBot="1" x14ac:dyDescent="0.5">
      <c r="A40" s="76"/>
      <c r="B40" s="45">
        <v>46101</v>
      </c>
      <c r="C40" s="40" t="str">
        <f t="shared" si="0"/>
        <v>金</v>
      </c>
      <c r="D40" s="39" t="s">
        <v>34</v>
      </c>
    </row>
    <row r="41" spans="1:4" ht="18" customHeight="1" x14ac:dyDescent="0.45">
      <c r="A41" s="77" t="s">
        <v>69</v>
      </c>
      <c r="B41" s="41">
        <v>46141</v>
      </c>
      <c r="C41" s="32" t="str">
        <f t="shared" si="0"/>
        <v>水</v>
      </c>
      <c r="D41" s="42" t="s">
        <v>49</v>
      </c>
    </row>
    <row r="42" spans="1:4" x14ac:dyDescent="0.45">
      <c r="A42" s="78"/>
      <c r="B42" s="43">
        <v>46145</v>
      </c>
      <c r="C42" s="33" t="str">
        <f t="shared" si="0"/>
        <v>日</v>
      </c>
      <c r="D42" s="44" t="s">
        <v>50</v>
      </c>
    </row>
    <row r="43" spans="1:4" x14ac:dyDescent="0.45">
      <c r="A43" s="78"/>
      <c r="B43" s="43">
        <v>46146</v>
      </c>
      <c r="C43" s="33" t="str">
        <f t="shared" si="0"/>
        <v>月</v>
      </c>
      <c r="D43" s="44" t="s">
        <v>51</v>
      </c>
    </row>
    <row r="44" spans="1:4" x14ac:dyDescent="0.45">
      <c r="A44" s="78"/>
      <c r="B44" s="43">
        <v>46147</v>
      </c>
      <c r="C44" s="33" t="str">
        <f t="shared" si="0"/>
        <v>火</v>
      </c>
      <c r="D44" s="44" t="s">
        <v>52</v>
      </c>
    </row>
    <row r="45" spans="1:4" x14ac:dyDescent="0.45">
      <c r="A45" s="78"/>
      <c r="B45" s="43">
        <v>46148</v>
      </c>
      <c r="C45" s="33" t="str">
        <f t="shared" si="0"/>
        <v>水</v>
      </c>
      <c r="D45" s="44" t="s">
        <v>48</v>
      </c>
    </row>
    <row r="46" spans="1:4" x14ac:dyDescent="0.45">
      <c r="A46" s="78"/>
      <c r="B46" s="43">
        <v>46223</v>
      </c>
      <c r="C46" s="33" t="str">
        <f t="shared" si="0"/>
        <v>月</v>
      </c>
      <c r="D46" s="44" t="s">
        <v>53</v>
      </c>
    </row>
    <row r="47" spans="1:4" x14ac:dyDescent="0.45">
      <c r="A47" s="78"/>
      <c r="B47" s="43">
        <v>46245</v>
      </c>
      <c r="C47" s="33" t="str">
        <f t="shared" si="0"/>
        <v>火</v>
      </c>
      <c r="D47" s="44" t="s">
        <v>54</v>
      </c>
    </row>
    <row r="48" spans="1:4" x14ac:dyDescent="0.45">
      <c r="A48" s="78"/>
      <c r="B48" s="43">
        <v>46286</v>
      </c>
      <c r="C48" s="33" t="str">
        <f t="shared" si="0"/>
        <v>月</v>
      </c>
      <c r="D48" s="44" t="s">
        <v>55</v>
      </c>
    </row>
    <row r="49" spans="1:4" x14ac:dyDescent="0.45">
      <c r="A49" s="78"/>
      <c r="B49" s="43">
        <v>46287</v>
      </c>
      <c r="C49" s="33" t="str">
        <f t="shared" si="0"/>
        <v>火</v>
      </c>
      <c r="D49" s="44" t="s">
        <v>68</v>
      </c>
    </row>
    <row r="50" spans="1:4" x14ac:dyDescent="0.45">
      <c r="A50" s="78"/>
      <c r="B50" s="43">
        <v>46288</v>
      </c>
      <c r="C50" s="33" t="str">
        <f t="shared" si="0"/>
        <v>水</v>
      </c>
      <c r="D50" s="44" t="s">
        <v>56</v>
      </c>
    </row>
    <row r="51" spans="1:4" x14ac:dyDescent="0.45">
      <c r="A51" s="78"/>
      <c r="B51" s="43">
        <v>46307</v>
      </c>
      <c r="C51" s="33" t="str">
        <f t="shared" si="0"/>
        <v>月</v>
      </c>
      <c r="D51" s="44" t="s">
        <v>57</v>
      </c>
    </row>
    <row r="52" spans="1:4" x14ac:dyDescent="0.45">
      <c r="A52" s="78"/>
      <c r="B52" s="43">
        <v>46329</v>
      </c>
      <c r="C52" s="33" t="str">
        <f t="shared" si="0"/>
        <v>火</v>
      </c>
      <c r="D52" s="44" t="s">
        <v>58</v>
      </c>
    </row>
    <row r="53" spans="1:4" x14ac:dyDescent="0.45">
      <c r="A53" s="78"/>
      <c r="B53" s="43">
        <v>46349</v>
      </c>
      <c r="C53" s="33" t="str">
        <f t="shared" si="0"/>
        <v>月</v>
      </c>
      <c r="D53" s="44" t="s">
        <v>59</v>
      </c>
    </row>
    <row r="54" spans="1:4" x14ac:dyDescent="0.45">
      <c r="A54" s="78"/>
      <c r="B54" s="43">
        <v>46388</v>
      </c>
      <c r="C54" s="33" t="str">
        <f t="shared" si="0"/>
        <v>金</v>
      </c>
      <c r="D54" s="44" t="s">
        <v>44</v>
      </c>
    </row>
    <row r="55" spans="1:4" x14ac:dyDescent="0.45">
      <c r="A55" s="78"/>
      <c r="B55" s="43">
        <v>46398</v>
      </c>
      <c r="C55" s="33" t="str">
        <f t="shared" si="0"/>
        <v>月</v>
      </c>
      <c r="D55" s="44" t="s">
        <v>45</v>
      </c>
    </row>
    <row r="56" spans="1:4" x14ac:dyDescent="0.45">
      <c r="A56" s="78"/>
      <c r="B56" s="43">
        <v>46429</v>
      </c>
      <c r="C56" s="33" t="str">
        <f t="shared" si="0"/>
        <v>木</v>
      </c>
      <c r="D56" s="44" t="s">
        <v>46</v>
      </c>
    </row>
    <row r="57" spans="1:4" x14ac:dyDescent="0.45">
      <c r="A57" s="78"/>
      <c r="B57" s="43">
        <v>46441</v>
      </c>
      <c r="C57" s="33" t="str">
        <f t="shared" si="0"/>
        <v>火</v>
      </c>
      <c r="D57" s="44" t="s">
        <v>47</v>
      </c>
    </row>
    <row r="58" spans="1:4" x14ac:dyDescent="0.45">
      <c r="A58" s="78"/>
      <c r="B58" s="43">
        <v>46467</v>
      </c>
      <c r="C58" s="33" t="str">
        <f t="shared" si="0"/>
        <v>日</v>
      </c>
      <c r="D58" s="44" t="s">
        <v>34</v>
      </c>
    </row>
    <row r="59" spans="1:4" ht="18.600000000000001" thickBot="1" x14ac:dyDescent="0.5">
      <c r="A59" s="79"/>
      <c r="B59" s="45">
        <v>46468</v>
      </c>
      <c r="C59" s="40" t="str">
        <f t="shared" si="0"/>
        <v>月</v>
      </c>
      <c r="D59" s="39" t="s">
        <v>48</v>
      </c>
    </row>
  </sheetData>
  <mergeCells count="3">
    <mergeCell ref="A2:A22"/>
    <mergeCell ref="A23:A40"/>
    <mergeCell ref="A41:A5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2025年度版</vt:lpstr>
      <vt:lpstr>記載例</vt:lpstr>
      <vt:lpstr>祝日</vt:lpstr>
      <vt:lpstr>'2025年度版'!Print_Area</vt:lpstr>
      <vt:lpstr>記載例!Print_Area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阿部　公俊</cp:lastModifiedBy>
  <cp:lastPrinted>2024-12-06T00:13:16Z</cp:lastPrinted>
  <dcterms:created xsi:type="dcterms:W3CDTF">2017-12-13T00:12:47Z</dcterms:created>
  <dcterms:modified xsi:type="dcterms:W3CDTF">2024-12-06T00:13:20Z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2023-05-11T05:20:33Z</vt:filetime>
  </property>
</Properties>
</file>