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保存文書\障害福祉サービス班\030_補助金\13    GH補助金\R7(2025)\02_運営費補助\03_実績報告\01_案内文\"/>
    </mc:Choice>
  </mc:AlternateContent>
  <xr:revisionPtr revIDLastSave="0" documentId="13_ncr:1_{8F5399C4-88CB-4ED3-96B6-05C21195F32C}" xr6:coauthVersionLast="47" xr6:coauthVersionMax="47" xr10:uidLastSave="{00000000-0000-0000-0000-000000000000}"/>
  <bookViews>
    <workbookView xWindow="23880" yWindow="-120" windowWidth="29040" windowHeight="15720" tabRatio="921" xr2:uid="{272FC875-321B-4AF1-8CBF-6E7454EEB97E}"/>
  </bookViews>
  <sheets>
    <sheet name="1.実績報告書" sheetId="31" r:id="rId1"/>
    <sheet name="【記入例】1.実績報告書" sheetId="45" r:id="rId2"/>
    <sheet name="2.収支決算書" sheetId="32" r:id="rId3"/>
    <sheet name="【記入例】2.収支決算書" sheetId="46" r:id="rId4"/>
    <sheet name="3.対象者一覧" sheetId="1" r:id="rId5"/>
    <sheet name="【記入例】3.対象者一覧" sheetId="47" r:id="rId6"/>
    <sheet name="4-1.精算書" sheetId="3" r:id="rId7"/>
    <sheet name="【記入例】4-1.精算書" sheetId="48" r:id="rId8"/>
    <sheet name="4-2" sheetId="34" r:id="rId9"/>
    <sheet name="4-3" sheetId="35" r:id="rId10"/>
    <sheet name="4-4" sheetId="36" r:id="rId11"/>
    <sheet name="4-5" sheetId="37" r:id="rId12"/>
    <sheet name="4-6" sheetId="38" r:id="rId13"/>
    <sheet name="4-7" sheetId="39" r:id="rId14"/>
    <sheet name="4-8" sheetId="40" r:id="rId15"/>
    <sheet name="4-9" sheetId="41" r:id="rId16"/>
    <sheet name="4-10" sheetId="42" r:id="rId17"/>
    <sheet name="4-11" sheetId="43" r:id="rId18"/>
    <sheet name="4-12" sheetId="44" r:id="rId19"/>
    <sheet name="4-13" sheetId="49" r:id="rId20"/>
    <sheet name="4-14" sheetId="50" r:id="rId21"/>
    <sheet name="4-15" sheetId="51" r:id="rId22"/>
    <sheet name="4-16" sheetId="52" r:id="rId23"/>
    <sheet name="4-17" sheetId="53" r:id="rId24"/>
    <sheet name="4-18" sheetId="54" r:id="rId25"/>
    <sheet name="4-19" sheetId="55" r:id="rId26"/>
    <sheet name="4-20" sheetId="56" r:id="rId27"/>
    <sheet name="データ" sheetId="4" state="hidden" r:id="rId28"/>
    <sheet name="補助基準額" sheetId="5" state="hidden" r:id="rId29"/>
  </sheets>
  <definedNames>
    <definedName name="_xlnm.Print_Area" localSheetId="1">【記入例】1.実績報告書!$A$1:$F$31</definedName>
    <definedName name="_xlnm.Print_Area" localSheetId="3">【記入例】2.収支決算書!$A$1:$E$50</definedName>
    <definedName name="_xlnm.Print_Area" localSheetId="5">【記入例】3.対象者一覧!$A$1:$S$42</definedName>
    <definedName name="_xlnm.Print_Area" localSheetId="7">'【記入例】4-1.精算書'!$A$1:$O$25</definedName>
    <definedName name="_xlnm.Print_Area" localSheetId="0">'1.実績報告書'!$A$1:$E$30</definedName>
    <definedName name="_xlnm.Print_Area" localSheetId="2">'2.収支決算書'!$A$1:$D$53</definedName>
    <definedName name="_xlnm.Print_Area" localSheetId="6">'4-1.精算書'!$A$1:$K$21</definedName>
    <definedName name="_xlnm.Print_Area" localSheetId="16">'4-10'!$A$1:$K$21</definedName>
    <definedName name="_xlnm.Print_Area" localSheetId="17">'4-11'!$A$1:$K$21</definedName>
    <definedName name="_xlnm.Print_Area" localSheetId="18">'4-12'!$A$1:$K$21</definedName>
    <definedName name="_xlnm.Print_Area" localSheetId="19">'4-13'!$A$1:$K$21</definedName>
    <definedName name="_xlnm.Print_Area" localSheetId="20">'4-14'!$A$1:$K$21</definedName>
    <definedName name="_xlnm.Print_Area" localSheetId="21">'4-15'!$A$1:$K$21</definedName>
    <definedName name="_xlnm.Print_Area" localSheetId="22">'4-16'!$A$1:$K$21</definedName>
    <definedName name="_xlnm.Print_Area" localSheetId="23">'4-17'!$A$1:$K$21</definedName>
    <definedName name="_xlnm.Print_Area" localSheetId="24">'4-18'!$A$1:$K$21</definedName>
    <definedName name="_xlnm.Print_Area" localSheetId="25">'4-19'!$A$1:$K$21</definedName>
    <definedName name="_xlnm.Print_Area" localSheetId="8">'4-2'!$A$1:$K$21</definedName>
    <definedName name="_xlnm.Print_Area" localSheetId="26">'4-20'!$A$1:$K$21</definedName>
    <definedName name="_xlnm.Print_Area" localSheetId="9">'4-3'!$A$1:$K$21</definedName>
    <definedName name="_xlnm.Print_Area" localSheetId="10">'4-4'!$A$1:$K$21</definedName>
    <definedName name="_xlnm.Print_Area" localSheetId="11">'4-5'!$A$1:$K$21</definedName>
    <definedName name="_xlnm.Print_Area" localSheetId="12">'4-6'!$A$1:$K$21</definedName>
    <definedName name="_xlnm.Print_Area" localSheetId="13">'4-7'!$A$1:$K$21</definedName>
    <definedName name="_xlnm.Print_Area" localSheetId="14">'4-8'!$A$1:$K$21</definedName>
    <definedName name="_xlnm.Print_Area" localSheetId="15">'4-9'!$A$1:$K$21</definedName>
    <definedName name="_xlnm.Print_Area" localSheetId="27">データ!$A$1:$S$40</definedName>
    <definedName name="_xlnm.Print_Area" localSheetId="28">補助基準額!$A$3:$D$31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32" l="1"/>
  <c r="J4" i="3"/>
  <c r="C25" i="31" l="1"/>
  <c r="O35" i="1"/>
  <c r="C24" i="45"/>
  <c r="C25" i="45"/>
  <c r="B11" i="1" l="1"/>
  <c r="H4" i="44"/>
  <c r="F4" i="44"/>
  <c r="D4" i="44"/>
  <c r="J4" i="43"/>
  <c r="H4" i="43"/>
  <c r="F4" i="43"/>
  <c r="D4" i="43"/>
  <c r="J4" i="42"/>
  <c r="H4" i="42"/>
  <c r="F4" i="42"/>
  <c r="D4" i="42"/>
  <c r="J4" i="41"/>
  <c r="H4" i="41"/>
  <c r="F4" i="41"/>
  <c r="D4" i="41"/>
  <c r="J4" i="40"/>
  <c r="H4" i="40"/>
  <c r="F4" i="40"/>
  <c r="D4" i="40"/>
  <c r="J4" i="39"/>
  <c r="H4" i="39"/>
  <c r="F4" i="39"/>
  <c r="D4" i="39"/>
  <c r="J4" i="38"/>
  <c r="H4" i="38"/>
  <c r="F4" i="38"/>
  <c r="D4" i="38"/>
  <c r="J4" i="37"/>
  <c r="H4" i="37"/>
  <c r="F4" i="37"/>
  <c r="D4" i="37"/>
  <c r="H4" i="55"/>
  <c r="J13" i="55" s="1"/>
  <c r="F4" i="55"/>
  <c r="D4" i="55"/>
  <c r="H4" i="54"/>
  <c r="J8" i="54" s="1"/>
  <c r="F4" i="54"/>
  <c r="D4" i="54"/>
  <c r="H4" i="53"/>
  <c r="J16" i="53" s="1"/>
  <c r="F4" i="53"/>
  <c r="D4" i="53"/>
  <c r="H4" i="52"/>
  <c r="J13" i="52" s="1"/>
  <c r="F4" i="52"/>
  <c r="D4" i="52"/>
  <c r="H4" i="51"/>
  <c r="J16" i="51" s="1"/>
  <c r="F4" i="51"/>
  <c r="D4" i="51"/>
  <c r="F4" i="50"/>
  <c r="H4" i="50"/>
  <c r="J13" i="50" s="1"/>
  <c r="D4" i="50"/>
  <c r="H4" i="49"/>
  <c r="J16" i="49" s="1"/>
  <c r="F4" i="49"/>
  <c r="D4" i="49"/>
  <c r="H20" i="56"/>
  <c r="G20" i="56"/>
  <c r="F20" i="56"/>
  <c r="E20" i="56"/>
  <c r="D20" i="56"/>
  <c r="C20" i="56"/>
  <c r="I19" i="56"/>
  <c r="I18" i="56"/>
  <c r="I17" i="56"/>
  <c r="I16" i="56"/>
  <c r="I15" i="56"/>
  <c r="I14" i="56"/>
  <c r="I13" i="56"/>
  <c r="I12" i="56"/>
  <c r="I11" i="56"/>
  <c r="I10" i="56"/>
  <c r="I9" i="56"/>
  <c r="I8" i="56"/>
  <c r="H4" i="56"/>
  <c r="J16" i="56" s="1"/>
  <c r="F4" i="56"/>
  <c r="D4" i="56"/>
  <c r="H20" i="55"/>
  <c r="G20" i="55"/>
  <c r="F20" i="55"/>
  <c r="E20" i="55"/>
  <c r="D20" i="55"/>
  <c r="C20" i="55"/>
  <c r="I19" i="55"/>
  <c r="I18" i="55"/>
  <c r="I17" i="55"/>
  <c r="I16" i="55"/>
  <c r="I15" i="55"/>
  <c r="I14" i="55"/>
  <c r="I13" i="55"/>
  <c r="I12" i="55"/>
  <c r="I11" i="55"/>
  <c r="I10" i="55"/>
  <c r="I9" i="55"/>
  <c r="I8" i="55"/>
  <c r="I20" i="55" s="1"/>
  <c r="H20" i="54"/>
  <c r="G20" i="54"/>
  <c r="F20" i="54"/>
  <c r="E20" i="54"/>
  <c r="D20" i="54"/>
  <c r="C20" i="54"/>
  <c r="I19" i="54"/>
  <c r="I18" i="54"/>
  <c r="I17" i="54"/>
  <c r="I16" i="54"/>
  <c r="I15" i="54"/>
  <c r="I14" i="54"/>
  <c r="I13" i="54"/>
  <c r="I12" i="54"/>
  <c r="I11" i="54"/>
  <c r="I10" i="54"/>
  <c r="I9" i="54"/>
  <c r="I8" i="54"/>
  <c r="H20" i="53"/>
  <c r="G20" i="53"/>
  <c r="F20" i="53"/>
  <c r="E20" i="53"/>
  <c r="D20" i="53"/>
  <c r="C20" i="53"/>
  <c r="I19" i="53"/>
  <c r="I18" i="53"/>
  <c r="I17" i="53"/>
  <c r="I16" i="53"/>
  <c r="I15" i="53"/>
  <c r="I14" i="53"/>
  <c r="I13" i="53"/>
  <c r="I12" i="53"/>
  <c r="I11" i="53"/>
  <c r="I10" i="53"/>
  <c r="I9" i="53"/>
  <c r="I8" i="53"/>
  <c r="H20" i="52"/>
  <c r="G20" i="52"/>
  <c r="F20" i="52"/>
  <c r="E20" i="52"/>
  <c r="D20" i="52"/>
  <c r="C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20" i="52" s="1"/>
  <c r="H20" i="51"/>
  <c r="G20" i="51"/>
  <c r="F20" i="51"/>
  <c r="E20" i="51"/>
  <c r="D20" i="51"/>
  <c r="C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H20" i="50"/>
  <c r="G20" i="50"/>
  <c r="F20" i="50"/>
  <c r="E20" i="50"/>
  <c r="D20" i="50"/>
  <c r="C20" i="50"/>
  <c r="I19" i="50"/>
  <c r="I18" i="50"/>
  <c r="I17" i="50"/>
  <c r="I16" i="50"/>
  <c r="I15" i="50"/>
  <c r="I14" i="50"/>
  <c r="I13" i="50"/>
  <c r="I12" i="50"/>
  <c r="I11" i="50"/>
  <c r="I10" i="50"/>
  <c r="I9" i="50"/>
  <c r="I8" i="50"/>
  <c r="I20" i="50" s="1"/>
  <c r="H20" i="49"/>
  <c r="G20" i="49"/>
  <c r="F20" i="49"/>
  <c r="E20" i="49"/>
  <c r="D20" i="49"/>
  <c r="C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O27" i="1"/>
  <c r="P27" i="1" s="1"/>
  <c r="P26" i="1"/>
  <c r="O26" i="1"/>
  <c r="P25" i="1"/>
  <c r="O25" i="1"/>
  <c r="O24" i="1"/>
  <c r="P24" i="1" s="1"/>
  <c r="O23" i="1"/>
  <c r="P23" i="1" s="1"/>
  <c r="P22" i="1"/>
  <c r="O22" i="1"/>
  <c r="P21" i="1"/>
  <c r="O21" i="1"/>
  <c r="O20" i="1"/>
  <c r="P20" i="1" s="1"/>
  <c r="P35" i="1"/>
  <c r="C42" i="32"/>
  <c r="D20" i="3"/>
  <c r="D24" i="48"/>
  <c r="J4" i="44" l="1"/>
  <c r="J10" i="56"/>
  <c r="J14" i="56"/>
  <c r="J18" i="56"/>
  <c r="J9" i="56"/>
  <c r="J13" i="56"/>
  <c r="J17" i="56"/>
  <c r="J11" i="56"/>
  <c r="J15" i="56"/>
  <c r="J19" i="56"/>
  <c r="J9" i="54"/>
  <c r="J12" i="54"/>
  <c r="J19" i="54"/>
  <c r="J10" i="54"/>
  <c r="J13" i="54"/>
  <c r="J16" i="54"/>
  <c r="J11" i="54"/>
  <c r="J14" i="54"/>
  <c r="J17" i="54"/>
  <c r="J11" i="53"/>
  <c r="J15" i="53"/>
  <c r="J19" i="53"/>
  <c r="J9" i="53"/>
  <c r="J13" i="53"/>
  <c r="J17" i="53"/>
  <c r="J10" i="53"/>
  <c r="J14" i="53"/>
  <c r="J18" i="53"/>
  <c r="J10" i="52"/>
  <c r="J14" i="52"/>
  <c r="J17" i="52"/>
  <c r="J4" i="56"/>
  <c r="K11" i="56" s="1"/>
  <c r="J17" i="55"/>
  <c r="J11" i="55"/>
  <c r="J15" i="55"/>
  <c r="J19" i="55"/>
  <c r="J15" i="54"/>
  <c r="J18" i="54"/>
  <c r="J11" i="52"/>
  <c r="J15" i="52"/>
  <c r="J19" i="52"/>
  <c r="J18" i="51"/>
  <c r="J9" i="51"/>
  <c r="J12" i="51"/>
  <c r="J19" i="51"/>
  <c r="J8" i="51"/>
  <c r="J15" i="51"/>
  <c r="J10" i="51"/>
  <c r="J13" i="51"/>
  <c r="J11" i="51"/>
  <c r="J14" i="51"/>
  <c r="J17" i="51"/>
  <c r="J11" i="50"/>
  <c r="J15" i="50"/>
  <c r="J19" i="50"/>
  <c r="J17" i="50"/>
  <c r="I20" i="49"/>
  <c r="J14" i="49"/>
  <c r="J18" i="49"/>
  <c r="J11" i="49"/>
  <c r="J19" i="49"/>
  <c r="J15" i="49"/>
  <c r="J9" i="49"/>
  <c r="J13" i="49"/>
  <c r="J17" i="49"/>
  <c r="I20" i="56"/>
  <c r="J8" i="56"/>
  <c r="J12" i="56"/>
  <c r="J8" i="55"/>
  <c r="J12" i="55"/>
  <c r="J16" i="55"/>
  <c r="J10" i="55"/>
  <c r="J14" i="55"/>
  <c r="J18" i="55"/>
  <c r="J9" i="55"/>
  <c r="I20" i="54"/>
  <c r="J8" i="53"/>
  <c r="J12" i="53"/>
  <c r="I20" i="53"/>
  <c r="J8" i="52"/>
  <c r="J12" i="52"/>
  <c r="J18" i="52"/>
  <c r="J16" i="52"/>
  <c r="J9" i="52"/>
  <c r="I20" i="51"/>
  <c r="J12" i="50"/>
  <c r="J10" i="50"/>
  <c r="J14" i="50"/>
  <c r="J18" i="50"/>
  <c r="J8" i="50"/>
  <c r="J16" i="50"/>
  <c r="J9" i="50"/>
  <c r="J10" i="49"/>
  <c r="J8" i="49"/>
  <c r="J12" i="49"/>
  <c r="I19" i="34"/>
  <c r="I18" i="34"/>
  <c r="I17" i="34"/>
  <c r="I16" i="34"/>
  <c r="I15" i="34"/>
  <c r="I14" i="34"/>
  <c r="I13" i="34"/>
  <c r="I12" i="34"/>
  <c r="I11" i="34"/>
  <c r="I10" i="34"/>
  <c r="I9" i="34"/>
  <c r="I8" i="34"/>
  <c r="I18" i="36"/>
  <c r="I19" i="37"/>
  <c r="I18" i="37"/>
  <c r="I17" i="37"/>
  <c r="I16" i="37"/>
  <c r="I15" i="37"/>
  <c r="I14" i="37"/>
  <c r="I13" i="37"/>
  <c r="I12" i="37"/>
  <c r="I11" i="37"/>
  <c r="I10" i="37"/>
  <c r="I9" i="37"/>
  <c r="I8" i="37"/>
  <c r="H20" i="37"/>
  <c r="G20" i="37"/>
  <c r="F20" i="37"/>
  <c r="E20" i="37"/>
  <c r="D20" i="37"/>
  <c r="C20" i="37"/>
  <c r="H5" i="48"/>
  <c r="J22" i="48" s="1"/>
  <c r="F5" i="48"/>
  <c r="D5" i="48"/>
  <c r="H20" i="34"/>
  <c r="G20" i="34"/>
  <c r="F20" i="34"/>
  <c r="E20" i="34"/>
  <c r="D20" i="34"/>
  <c r="C20" i="34"/>
  <c r="D4" i="34"/>
  <c r="F4" i="34"/>
  <c r="H24" i="48"/>
  <c r="G24" i="48"/>
  <c r="F24" i="48"/>
  <c r="E24" i="48"/>
  <c r="C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B11" i="47"/>
  <c r="C42" i="46"/>
  <c r="C17" i="46"/>
  <c r="C11" i="47" s="1"/>
  <c r="G11" i="47" s="1"/>
  <c r="J10" i="44"/>
  <c r="J18" i="40"/>
  <c r="J18" i="39"/>
  <c r="J17" i="37"/>
  <c r="H4" i="36"/>
  <c r="H4" i="35"/>
  <c r="H4" i="34"/>
  <c r="H4" i="3"/>
  <c r="I19" i="44"/>
  <c r="I18" i="44"/>
  <c r="I17" i="44"/>
  <c r="I16" i="44"/>
  <c r="I15" i="44"/>
  <c r="I14" i="44"/>
  <c r="I13" i="44"/>
  <c r="I12" i="44"/>
  <c r="I11" i="44"/>
  <c r="I10" i="44"/>
  <c r="I9" i="44"/>
  <c r="I8" i="44"/>
  <c r="I19" i="43"/>
  <c r="I18" i="43"/>
  <c r="I17" i="43"/>
  <c r="I16" i="43"/>
  <c r="I15" i="43"/>
  <c r="I14" i="43"/>
  <c r="I13" i="43"/>
  <c r="I12" i="43"/>
  <c r="I11" i="43"/>
  <c r="I10" i="43"/>
  <c r="I9" i="43"/>
  <c r="I8" i="43"/>
  <c r="I19" i="42"/>
  <c r="I18" i="42"/>
  <c r="I17" i="42"/>
  <c r="I16" i="42"/>
  <c r="I15" i="42"/>
  <c r="I14" i="42"/>
  <c r="I13" i="42"/>
  <c r="I12" i="42"/>
  <c r="I11" i="42"/>
  <c r="I10" i="42"/>
  <c r="I9" i="42"/>
  <c r="I8" i="42"/>
  <c r="I19" i="41"/>
  <c r="I18" i="41"/>
  <c r="I17" i="41"/>
  <c r="I16" i="41"/>
  <c r="I15" i="41"/>
  <c r="I14" i="41"/>
  <c r="I13" i="41"/>
  <c r="I12" i="41"/>
  <c r="I11" i="41"/>
  <c r="I10" i="41"/>
  <c r="I9" i="41"/>
  <c r="I8" i="41"/>
  <c r="I19" i="40"/>
  <c r="I18" i="40"/>
  <c r="I17" i="40"/>
  <c r="I16" i="40"/>
  <c r="I15" i="40"/>
  <c r="I14" i="40"/>
  <c r="I13" i="40"/>
  <c r="I12" i="40"/>
  <c r="I11" i="40"/>
  <c r="I10" i="40"/>
  <c r="I9" i="40"/>
  <c r="I8" i="40"/>
  <c r="I19" i="39"/>
  <c r="I18" i="39"/>
  <c r="I17" i="39"/>
  <c r="I16" i="39"/>
  <c r="I15" i="39"/>
  <c r="I14" i="39"/>
  <c r="I13" i="39"/>
  <c r="I12" i="39"/>
  <c r="I11" i="39"/>
  <c r="I10" i="39"/>
  <c r="I9" i="39"/>
  <c r="I8" i="39"/>
  <c r="I19" i="38"/>
  <c r="I18" i="38"/>
  <c r="I17" i="38"/>
  <c r="I16" i="38"/>
  <c r="I15" i="38"/>
  <c r="I14" i="38"/>
  <c r="I13" i="38"/>
  <c r="I12" i="38"/>
  <c r="I11" i="38"/>
  <c r="I10" i="38"/>
  <c r="I9" i="38"/>
  <c r="I8" i="38"/>
  <c r="I13" i="36"/>
  <c r="I12" i="36"/>
  <c r="I11" i="36"/>
  <c r="I10" i="36"/>
  <c r="I9" i="36"/>
  <c r="I8" i="36"/>
  <c r="I19" i="35"/>
  <c r="I18" i="35"/>
  <c r="I17" i="35"/>
  <c r="I16" i="35"/>
  <c r="I15" i="35"/>
  <c r="I14" i="35"/>
  <c r="I13" i="35"/>
  <c r="I12" i="35"/>
  <c r="I11" i="35"/>
  <c r="I10" i="35"/>
  <c r="I9" i="35"/>
  <c r="I8" i="35"/>
  <c r="I20" i="35" s="1"/>
  <c r="I9" i="3"/>
  <c r="I10" i="3"/>
  <c r="I11" i="3"/>
  <c r="I12" i="3"/>
  <c r="I13" i="3"/>
  <c r="I14" i="3"/>
  <c r="I15" i="3"/>
  <c r="I16" i="3"/>
  <c r="I17" i="3"/>
  <c r="I18" i="3"/>
  <c r="I19" i="3"/>
  <c r="I8" i="3"/>
  <c r="H20" i="44"/>
  <c r="G20" i="44"/>
  <c r="F20" i="44"/>
  <c r="E20" i="44"/>
  <c r="D20" i="44"/>
  <c r="C20" i="44"/>
  <c r="H20" i="43"/>
  <c r="G20" i="43"/>
  <c r="F20" i="43"/>
  <c r="E20" i="43"/>
  <c r="D20" i="43"/>
  <c r="C20" i="43"/>
  <c r="H20" i="42"/>
  <c r="G20" i="42"/>
  <c r="F20" i="42"/>
  <c r="E20" i="42"/>
  <c r="D20" i="42"/>
  <c r="C20" i="42"/>
  <c r="H20" i="41"/>
  <c r="G20" i="41"/>
  <c r="F20" i="41"/>
  <c r="E20" i="41"/>
  <c r="D20" i="41"/>
  <c r="C20" i="41"/>
  <c r="H20" i="40"/>
  <c r="G20" i="40"/>
  <c r="F20" i="40"/>
  <c r="E20" i="40"/>
  <c r="D20" i="40"/>
  <c r="C20" i="40"/>
  <c r="H20" i="39"/>
  <c r="G20" i="39"/>
  <c r="F20" i="39"/>
  <c r="E20" i="39"/>
  <c r="D20" i="39"/>
  <c r="C20" i="39"/>
  <c r="H20" i="38"/>
  <c r="G20" i="38"/>
  <c r="F20" i="38"/>
  <c r="E20" i="38"/>
  <c r="D20" i="38"/>
  <c r="C20" i="38"/>
  <c r="H20" i="36"/>
  <c r="G20" i="36"/>
  <c r="F20" i="36"/>
  <c r="E20" i="36"/>
  <c r="D20" i="36"/>
  <c r="C20" i="36"/>
  <c r="D20" i="35"/>
  <c r="E20" i="35"/>
  <c r="F20" i="35"/>
  <c r="G20" i="35"/>
  <c r="H20" i="35"/>
  <c r="F4" i="36"/>
  <c r="D4" i="36"/>
  <c r="F4" i="35"/>
  <c r="D4" i="35"/>
  <c r="I19" i="36"/>
  <c r="I17" i="36"/>
  <c r="I16" i="36"/>
  <c r="I15" i="36"/>
  <c r="I14" i="36"/>
  <c r="C20" i="35"/>
  <c r="F4" i="3"/>
  <c r="F20" i="3"/>
  <c r="G20" i="3"/>
  <c r="H20" i="3"/>
  <c r="E20" i="3"/>
  <c r="J20" i="54" l="1"/>
  <c r="K10" i="56"/>
  <c r="K13" i="56"/>
  <c r="K12" i="56"/>
  <c r="K9" i="56"/>
  <c r="K19" i="56"/>
  <c r="K18" i="56"/>
  <c r="K17" i="56"/>
  <c r="K16" i="56"/>
  <c r="K15" i="56"/>
  <c r="K14" i="56"/>
  <c r="J20" i="51"/>
  <c r="K8" i="56"/>
  <c r="J20" i="56"/>
  <c r="J20" i="55"/>
  <c r="J20" i="53"/>
  <c r="J20" i="52"/>
  <c r="J20" i="50"/>
  <c r="J20" i="49"/>
  <c r="I20" i="41"/>
  <c r="J12" i="41"/>
  <c r="J16" i="34"/>
  <c r="J10" i="37"/>
  <c r="J14" i="37"/>
  <c r="J18" i="37"/>
  <c r="J11" i="37"/>
  <c r="J15" i="37"/>
  <c r="J19" i="37"/>
  <c r="J8" i="37"/>
  <c r="J12" i="37"/>
  <c r="J16" i="37"/>
  <c r="J9" i="37"/>
  <c r="J13" i="37"/>
  <c r="J9" i="34"/>
  <c r="J13" i="34"/>
  <c r="J17" i="34"/>
  <c r="J10" i="34"/>
  <c r="J14" i="34"/>
  <c r="J18" i="34"/>
  <c r="J11" i="34"/>
  <c r="J15" i="34"/>
  <c r="J19" i="34"/>
  <c r="J8" i="34"/>
  <c r="J12" i="34"/>
  <c r="J12" i="43"/>
  <c r="J13" i="48"/>
  <c r="J17" i="48"/>
  <c r="J21" i="48"/>
  <c r="J15" i="48"/>
  <c r="J19" i="48"/>
  <c r="J23" i="48"/>
  <c r="J16" i="48"/>
  <c r="J20" i="48"/>
  <c r="I20" i="44"/>
  <c r="I20" i="43"/>
  <c r="I20" i="38"/>
  <c r="I20" i="34"/>
  <c r="I24" i="48"/>
  <c r="J12" i="48"/>
  <c r="J14" i="48"/>
  <c r="J18" i="48"/>
  <c r="J12" i="38"/>
  <c r="J10" i="36"/>
  <c r="J18" i="35"/>
  <c r="J16" i="42"/>
  <c r="I20" i="42"/>
  <c r="J16" i="39"/>
  <c r="J18" i="41"/>
  <c r="J13" i="43"/>
  <c r="J15" i="44"/>
  <c r="J10" i="41"/>
  <c r="J14" i="39"/>
  <c r="J17" i="40"/>
  <c r="J10" i="43"/>
  <c r="J13" i="44"/>
  <c r="J19" i="39"/>
  <c r="J10" i="40"/>
  <c r="J13" i="41"/>
  <c r="J18" i="43"/>
  <c r="J8" i="38"/>
  <c r="J12" i="36"/>
  <c r="J16" i="36"/>
  <c r="J13" i="36"/>
  <c r="J8" i="3"/>
  <c r="J12" i="3"/>
  <c r="J16" i="3"/>
  <c r="J9" i="3"/>
  <c r="J13" i="3"/>
  <c r="J17" i="3"/>
  <c r="J11" i="3"/>
  <c r="J10" i="3"/>
  <c r="J14" i="3"/>
  <c r="J18" i="3"/>
  <c r="J15" i="3"/>
  <c r="J19" i="3"/>
  <c r="J13" i="38"/>
  <c r="J11" i="36"/>
  <c r="J17" i="36"/>
  <c r="J11" i="38"/>
  <c r="J16" i="38"/>
  <c r="J19" i="38"/>
  <c r="J10" i="39"/>
  <c r="J12" i="39"/>
  <c r="J17" i="39"/>
  <c r="J8" i="40"/>
  <c r="J11" i="40"/>
  <c r="J14" i="40"/>
  <c r="J8" i="41"/>
  <c r="J11" i="41"/>
  <c r="J16" i="41"/>
  <c r="J19" i="41"/>
  <c r="J8" i="43"/>
  <c r="J11" i="43"/>
  <c r="J16" i="43"/>
  <c r="J19" i="43"/>
  <c r="J9" i="44"/>
  <c r="J11" i="44"/>
  <c r="J18" i="44"/>
  <c r="J10" i="38"/>
  <c r="J18" i="38"/>
  <c r="J14" i="36"/>
  <c r="J18" i="36"/>
  <c r="J9" i="38"/>
  <c r="J14" i="38"/>
  <c r="J17" i="38"/>
  <c r="J8" i="39"/>
  <c r="J13" i="39"/>
  <c r="J15" i="39"/>
  <c r="J9" i="40"/>
  <c r="J12" i="40"/>
  <c r="J15" i="40"/>
  <c r="J9" i="41"/>
  <c r="J14" i="41"/>
  <c r="J17" i="41"/>
  <c r="J9" i="43"/>
  <c r="J14" i="43"/>
  <c r="J17" i="43"/>
  <c r="J14" i="44"/>
  <c r="J16" i="44"/>
  <c r="J19" i="44"/>
  <c r="J15" i="36"/>
  <c r="J19" i="36"/>
  <c r="J15" i="38"/>
  <c r="J9" i="39"/>
  <c r="J11" i="39"/>
  <c r="J13" i="40"/>
  <c r="J16" i="40"/>
  <c r="J19" i="40"/>
  <c r="J15" i="41"/>
  <c r="J15" i="43"/>
  <c r="J8" i="44"/>
  <c r="J12" i="44"/>
  <c r="J17" i="44"/>
  <c r="I20" i="40"/>
  <c r="I20" i="39"/>
  <c r="I20" i="37"/>
  <c r="I20" i="36"/>
  <c r="J16" i="35"/>
  <c r="J12" i="35"/>
  <c r="J11" i="35"/>
  <c r="J15" i="35"/>
  <c r="J19" i="35"/>
  <c r="J9" i="36"/>
  <c r="J8" i="36"/>
  <c r="J13" i="35"/>
  <c r="J8" i="35"/>
  <c r="J9" i="35"/>
  <c r="J17" i="35"/>
  <c r="J10" i="35"/>
  <c r="J14" i="35"/>
  <c r="I20" i="3"/>
  <c r="K20" i="56" l="1"/>
  <c r="Q35" i="1" s="1"/>
  <c r="J20" i="34"/>
  <c r="J24" i="48"/>
  <c r="J20" i="38"/>
  <c r="J8" i="42"/>
  <c r="J12" i="42"/>
  <c r="J10" i="42"/>
  <c r="J15" i="42"/>
  <c r="J17" i="42"/>
  <c r="J19" i="42"/>
  <c r="J18" i="42"/>
  <c r="J14" i="42"/>
  <c r="J11" i="42"/>
  <c r="J13" i="42"/>
  <c r="J9" i="42"/>
  <c r="J20" i="39"/>
  <c r="J20" i="43"/>
  <c r="J20" i="41"/>
  <c r="J20" i="40"/>
  <c r="J20" i="36"/>
  <c r="J20" i="44"/>
  <c r="J20" i="37"/>
  <c r="J20" i="35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9" i="4"/>
  <c r="J20" i="42" l="1"/>
  <c r="C11" i="1"/>
  <c r="C24" i="31" l="1"/>
  <c r="H14" i="4" l="1"/>
  <c r="H13" i="4"/>
  <c r="H11" i="4"/>
  <c r="H10" i="4"/>
  <c r="D4" i="3" l="1"/>
  <c r="O18" i="1"/>
  <c r="J4" i="35" s="1"/>
  <c r="O28" i="1"/>
  <c r="O29" i="1"/>
  <c r="O31" i="1"/>
  <c r="O32" i="1"/>
  <c r="O34" i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" i="5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K19" i="38" l="1"/>
  <c r="J4" i="50"/>
  <c r="K12" i="43"/>
  <c r="J4" i="55"/>
  <c r="J4" i="49"/>
  <c r="K18" i="41"/>
  <c r="J4" i="53"/>
  <c r="J4" i="52"/>
  <c r="K17" i="37"/>
  <c r="K19" i="37"/>
  <c r="K16" i="37"/>
  <c r="K18" i="37"/>
  <c r="O17" i="47"/>
  <c r="O16" i="1"/>
  <c r="P16" i="1" s="1"/>
  <c r="O18" i="47"/>
  <c r="P18" i="47" s="1"/>
  <c r="K14" i="37"/>
  <c r="K12" i="37"/>
  <c r="K8" i="37"/>
  <c r="K10" i="37"/>
  <c r="K15" i="37"/>
  <c r="K9" i="37"/>
  <c r="K13" i="37"/>
  <c r="K11" i="37"/>
  <c r="K10" i="41"/>
  <c r="K15" i="41"/>
  <c r="K11" i="41"/>
  <c r="K10" i="40"/>
  <c r="K18" i="40"/>
  <c r="K17" i="40"/>
  <c r="K8" i="40"/>
  <c r="K19" i="40"/>
  <c r="K13" i="40"/>
  <c r="K11" i="40"/>
  <c r="K16" i="40"/>
  <c r="K15" i="40"/>
  <c r="K14" i="40"/>
  <c r="K9" i="40"/>
  <c r="K12" i="40"/>
  <c r="K12" i="38"/>
  <c r="K9" i="38"/>
  <c r="K11" i="43"/>
  <c r="K17" i="43"/>
  <c r="O19" i="1"/>
  <c r="J4" i="36" s="1"/>
  <c r="O30" i="1"/>
  <c r="O33" i="1"/>
  <c r="K18" i="35"/>
  <c r="K12" i="35"/>
  <c r="K17" i="35"/>
  <c r="K14" i="35"/>
  <c r="K10" i="35"/>
  <c r="K11" i="35"/>
  <c r="K19" i="35"/>
  <c r="K15" i="35"/>
  <c r="K16" i="35"/>
  <c r="K13" i="35"/>
  <c r="K8" i="35"/>
  <c r="K9" i="35"/>
  <c r="P34" i="1"/>
  <c r="P18" i="1"/>
  <c r="P29" i="1"/>
  <c r="P32" i="1"/>
  <c r="P28" i="1"/>
  <c r="P31" i="1"/>
  <c r="O17" i="1"/>
  <c r="J4" i="34" s="1"/>
  <c r="K14" i="38" l="1"/>
  <c r="K13" i="38"/>
  <c r="K17" i="38"/>
  <c r="K15" i="38"/>
  <c r="K11" i="38"/>
  <c r="K18" i="38"/>
  <c r="K10" i="38"/>
  <c r="K8" i="38"/>
  <c r="K16" i="38"/>
  <c r="K14" i="43"/>
  <c r="K10" i="43"/>
  <c r="K8" i="43"/>
  <c r="K13" i="43"/>
  <c r="K8" i="41"/>
  <c r="K12" i="41"/>
  <c r="K14" i="41"/>
  <c r="K14" i="53"/>
  <c r="K9" i="53"/>
  <c r="K11" i="53"/>
  <c r="K19" i="53"/>
  <c r="K10" i="53"/>
  <c r="K13" i="53"/>
  <c r="K18" i="53"/>
  <c r="K17" i="53"/>
  <c r="K15" i="53"/>
  <c r="K16" i="53"/>
  <c r="K12" i="53"/>
  <c r="K8" i="53"/>
  <c r="K14" i="39"/>
  <c r="J4" i="51"/>
  <c r="K19" i="43"/>
  <c r="K9" i="43"/>
  <c r="K18" i="43"/>
  <c r="K9" i="41"/>
  <c r="K19" i="41"/>
  <c r="K13" i="41"/>
  <c r="K13" i="52"/>
  <c r="K17" i="52"/>
  <c r="K14" i="52"/>
  <c r="K10" i="52"/>
  <c r="K12" i="52"/>
  <c r="K9" i="52"/>
  <c r="K19" i="52"/>
  <c r="K18" i="52"/>
  <c r="K8" i="52"/>
  <c r="K16" i="52"/>
  <c r="K11" i="52"/>
  <c r="K15" i="52"/>
  <c r="K16" i="49"/>
  <c r="K12" i="49"/>
  <c r="K14" i="49"/>
  <c r="K8" i="49"/>
  <c r="K13" i="49"/>
  <c r="K9" i="49"/>
  <c r="K17" i="49"/>
  <c r="K18" i="49"/>
  <c r="K10" i="49"/>
  <c r="K19" i="49"/>
  <c r="K11" i="49"/>
  <c r="K15" i="49"/>
  <c r="K13" i="50"/>
  <c r="K16" i="50"/>
  <c r="K18" i="50"/>
  <c r="K17" i="50"/>
  <c r="K10" i="50"/>
  <c r="K15" i="50"/>
  <c r="K12" i="50"/>
  <c r="K9" i="50"/>
  <c r="K11" i="50"/>
  <c r="K19" i="50"/>
  <c r="K14" i="50"/>
  <c r="K8" i="50"/>
  <c r="K9" i="42"/>
  <c r="J4" i="54"/>
  <c r="K13" i="55"/>
  <c r="K10" i="55"/>
  <c r="K16" i="55"/>
  <c r="K19" i="55"/>
  <c r="K17" i="55"/>
  <c r="K18" i="55"/>
  <c r="K15" i="55"/>
  <c r="K8" i="55"/>
  <c r="K14" i="55"/>
  <c r="K11" i="55"/>
  <c r="K12" i="55"/>
  <c r="K9" i="55"/>
  <c r="K15" i="43"/>
  <c r="K16" i="43"/>
  <c r="K16" i="41"/>
  <c r="K17" i="41"/>
  <c r="K20" i="37"/>
  <c r="Q20" i="1" s="1"/>
  <c r="K17" i="34"/>
  <c r="K13" i="34"/>
  <c r="K9" i="34"/>
  <c r="K16" i="34"/>
  <c r="K12" i="34"/>
  <c r="K8" i="34"/>
  <c r="K14" i="34"/>
  <c r="K10" i="34"/>
  <c r="K19" i="34"/>
  <c r="K15" i="34"/>
  <c r="K11" i="34"/>
  <c r="K18" i="34"/>
  <c r="K8" i="3"/>
  <c r="P17" i="47"/>
  <c r="P37" i="47" s="1"/>
  <c r="J5" i="48"/>
  <c r="K15" i="48" s="1"/>
  <c r="K23" i="48"/>
  <c r="K14" i="48"/>
  <c r="K16" i="36"/>
  <c r="K12" i="36"/>
  <c r="K10" i="36"/>
  <c r="K11" i="36"/>
  <c r="K19" i="39"/>
  <c r="K15" i="39"/>
  <c r="K10" i="39"/>
  <c r="K20" i="40"/>
  <c r="Q23" i="1" s="1"/>
  <c r="R23" i="1" s="1"/>
  <c r="S23" i="1" s="1"/>
  <c r="K10" i="42"/>
  <c r="K18" i="42"/>
  <c r="K11" i="42"/>
  <c r="K10" i="44"/>
  <c r="K15" i="44"/>
  <c r="K13" i="44"/>
  <c r="K18" i="44"/>
  <c r="K16" i="44"/>
  <c r="K14" i="44"/>
  <c r="K12" i="44"/>
  <c r="K9" i="44"/>
  <c r="K17" i="44"/>
  <c r="K8" i="44"/>
  <c r="K19" i="44"/>
  <c r="K11" i="44"/>
  <c r="K20" i="35"/>
  <c r="Q18" i="1" s="1"/>
  <c r="R18" i="1" s="1"/>
  <c r="S18" i="1" s="1"/>
  <c r="P30" i="1"/>
  <c r="K9" i="36"/>
  <c r="K17" i="36"/>
  <c r="K13" i="36"/>
  <c r="K18" i="36"/>
  <c r="K14" i="36"/>
  <c r="K8" i="36"/>
  <c r="K15" i="36"/>
  <c r="P19" i="1"/>
  <c r="K19" i="36"/>
  <c r="P33" i="1"/>
  <c r="P17" i="1"/>
  <c r="C20" i="3"/>
  <c r="K18" i="48" l="1"/>
  <c r="K21" i="48"/>
  <c r="K13" i="48"/>
  <c r="K16" i="48"/>
  <c r="K17" i="48"/>
  <c r="K19" i="48"/>
  <c r="K20" i="48"/>
  <c r="K12" i="48"/>
  <c r="K22" i="48"/>
  <c r="K20" i="38"/>
  <c r="Q21" i="1" s="1"/>
  <c r="R21" i="1" s="1"/>
  <c r="S21" i="1" s="1"/>
  <c r="K20" i="43"/>
  <c r="Q26" i="1" s="1"/>
  <c r="R26" i="1" s="1"/>
  <c r="S26" i="1" s="1"/>
  <c r="K17" i="42"/>
  <c r="K16" i="42"/>
  <c r="K12" i="42"/>
  <c r="K15" i="42"/>
  <c r="K19" i="42"/>
  <c r="K8" i="42"/>
  <c r="K13" i="42"/>
  <c r="K14" i="42"/>
  <c r="K8" i="39"/>
  <c r="K20" i="53"/>
  <c r="Q32" i="1" s="1"/>
  <c r="R32" i="1" s="1"/>
  <c r="S32" i="1" s="1"/>
  <c r="K12" i="39"/>
  <c r="K9" i="39"/>
  <c r="K16" i="39"/>
  <c r="K11" i="39"/>
  <c r="K18" i="39"/>
  <c r="K13" i="39"/>
  <c r="K17" i="39"/>
  <c r="K20" i="41"/>
  <c r="Q24" i="1" s="1"/>
  <c r="R24" i="1" s="1"/>
  <c r="S24" i="1" s="1"/>
  <c r="K20" i="50"/>
  <c r="Q29" i="1" s="1"/>
  <c r="R29" i="1" s="1"/>
  <c r="S29" i="1" s="1"/>
  <c r="K20" i="49"/>
  <c r="Q28" i="1" s="1"/>
  <c r="R28" i="1" s="1"/>
  <c r="S28" i="1" s="1"/>
  <c r="R20" i="1"/>
  <c r="S20" i="1" s="1"/>
  <c r="K20" i="55"/>
  <c r="Q34" i="1" s="1"/>
  <c r="R34" i="1" s="1"/>
  <c r="S34" i="1" s="1"/>
  <c r="K13" i="54"/>
  <c r="K12" i="54"/>
  <c r="K11" i="54"/>
  <c r="K10" i="54"/>
  <c r="K14" i="54"/>
  <c r="K16" i="54"/>
  <c r="K9" i="54"/>
  <c r="K19" i="54"/>
  <c r="K8" i="54"/>
  <c r="K17" i="54"/>
  <c r="K18" i="54"/>
  <c r="K15" i="54"/>
  <c r="K8" i="51"/>
  <c r="K16" i="51"/>
  <c r="K19" i="51"/>
  <c r="K14" i="51"/>
  <c r="K13" i="51"/>
  <c r="K15" i="51"/>
  <c r="K17" i="51"/>
  <c r="K12" i="51"/>
  <c r="K9" i="51"/>
  <c r="K10" i="51"/>
  <c r="K11" i="51"/>
  <c r="K18" i="51"/>
  <c r="K20" i="52"/>
  <c r="Q31" i="1" s="1"/>
  <c r="R31" i="1" s="1"/>
  <c r="S31" i="1" s="1"/>
  <c r="K10" i="3"/>
  <c r="K18" i="3"/>
  <c r="K16" i="3"/>
  <c r="K19" i="3"/>
  <c r="K9" i="3"/>
  <c r="K17" i="3"/>
  <c r="K13" i="3"/>
  <c r="K20" i="34"/>
  <c r="Q17" i="1" s="1"/>
  <c r="K11" i="3"/>
  <c r="K15" i="3"/>
  <c r="K12" i="3"/>
  <c r="K14" i="3"/>
  <c r="P36" i="1"/>
  <c r="K24" i="48"/>
  <c r="Q17" i="47" s="1"/>
  <c r="K20" i="44"/>
  <c r="K20" i="36"/>
  <c r="J20" i="3"/>
  <c r="K20" i="39" l="1"/>
  <c r="Q22" i="1" s="1"/>
  <c r="R22" i="1" s="1"/>
  <c r="S22" i="1" s="1"/>
  <c r="K20" i="42"/>
  <c r="Q25" i="1" s="1"/>
  <c r="R25" i="1" s="1"/>
  <c r="S25" i="1" s="1"/>
  <c r="K20" i="51"/>
  <c r="Q30" i="1" s="1"/>
  <c r="R30" i="1" s="1"/>
  <c r="S30" i="1" s="1"/>
  <c r="K20" i="54"/>
  <c r="Q33" i="1" s="1"/>
  <c r="R33" i="1" s="1"/>
  <c r="S33" i="1" s="1"/>
  <c r="R35" i="1"/>
  <c r="S35" i="1" s="1"/>
  <c r="Q27" i="1"/>
  <c r="R27" i="1" s="1"/>
  <c r="S27" i="1" s="1"/>
  <c r="Q19" i="1"/>
  <c r="R19" i="1" s="1"/>
  <c r="S19" i="1" s="1"/>
  <c r="K20" i="3"/>
  <c r="Q16" i="1" s="1"/>
  <c r="R18" i="47"/>
  <c r="S18" i="47" s="1"/>
  <c r="R17" i="1"/>
  <c r="S17" i="1" s="1"/>
  <c r="Q36" i="1" l="1"/>
  <c r="Q37" i="47"/>
  <c r="R17" i="47"/>
  <c r="R16" i="1"/>
  <c r="S17" i="47" l="1"/>
  <c r="S37" i="47" s="1"/>
  <c r="I11" i="47" s="1"/>
  <c r="J11" i="47" s="1"/>
  <c r="S16" i="1"/>
  <c r="S36" i="1" s="1"/>
  <c r="I11" i="1" l="1"/>
  <c r="C17" i="32"/>
  <c r="E11" i="1"/>
  <c r="G11" i="1" s="1"/>
  <c r="J11" i="1" s="1"/>
</calcChain>
</file>

<file path=xl/sharedStrings.xml><?xml version="1.0" encoding="utf-8"?>
<sst xmlns="http://schemas.openxmlformats.org/spreadsheetml/2006/main" count="1289" uniqueCount="281">
  <si>
    <t>障害支援区分</t>
    <rPh sb="0" eb="6">
      <t>ショウガイシエンクブン</t>
    </rPh>
    <phoneticPr fontId="1"/>
  </si>
  <si>
    <t>市町村</t>
    <rPh sb="0" eb="3">
      <t>シチョウソン</t>
    </rPh>
    <phoneticPr fontId="1"/>
  </si>
  <si>
    <t>単価</t>
    <rPh sb="0" eb="2">
      <t>タンカ</t>
    </rPh>
    <phoneticPr fontId="1"/>
  </si>
  <si>
    <t>利用者</t>
    <rPh sb="0" eb="3">
      <t>リヨウシャ</t>
    </rPh>
    <phoneticPr fontId="1"/>
  </si>
  <si>
    <t>千葉市</t>
    <rPh sb="0" eb="3">
      <t>チバシ</t>
    </rPh>
    <phoneticPr fontId="1"/>
  </si>
  <si>
    <t>成田市</t>
    <rPh sb="0" eb="3">
      <t>ナリタシ</t>
    </rPh>
    <phoneticPr fontId="1"/>
  </si>
  <si>
    <t>3級地</t>
    <rPh sb="1" eb="2">
      <t>キュウ</t>
    </rPh>
    <rPh sb="2" eb="3">
      <t>チ</t>
    </rPh>
    <phoneticPr fontId="1"/>
  </si>
  <si>
    <t>級地区分</t>
    <rPh sb="0" eb="1">
      <t>キュウ</t>
    </rPh>
    <rPh sb="1" eb="3">
      <t>チク</t>
    </rPh>
    <rPh sb="2" eb="4">
      <t>クブン</t>
    </rPh>
    <phoneticPr fontId="1"/>
  </si>
  <si>
    <t>船橋市</t>
    <rPh sb="0" eb="3">
      <t>フナバシシ</t>
    </rPh>
    <phoneticPr fontId="1"/>
  </si>
  <si>
    <t>事業所(グループホーム))所在地</t>
    <rPh sb="0" eb="3">
      <t>ジギョウショ</t>
    </rPh>
    <rPh sb="13" eb="16">
      <t>ショザイチ</t>
    </rPh>
    <phoneticPr fontId="1"/>
  </si>
  <si>
    <t>4級地</t>
    <rPh sb="1" eb="2">
      <t>キュウ</t>
    </rPh>
    <rPh sb="2" eb="3">
      <t>チ</t>
    </rPh>
    <phoneticPr fontId="1"/>
  </si>
  <si>
    <t>習志野市</t>
    <rPh sb="0" eb="4">
      <t>ナラシノシ</t>
    </rPh>
    <phoneticPr fontId="1"/>
  </si>
  <si>
    <t>袖ケ浦市</t>
    <rPh sb="0" eb="4">
      <t>ソデガウラシ</t>
    </rPh>
    <phoneticPr fontId="1"/>
  </si>
  <si>
    <t>市川市</t>
    <rPh sb="0" eb="3">
      <t>イチカワシ</t>
    </rPh>
    <phoneticPr fontId="1"/>
  </si>
  <si>
    <t>5級地</t>
    <rPh sb="1" eb="2">
      <t>キュウ</t>
    </rPh>
    <rPh sb="2" eb="3">
      <t>チ</t>
    </rPh>
    <phoneticPr fontId="1"/>
  </si>
  <si>
    <t>松戸市</t>
    <rPh sb="0" eb="3">
      <t>マツドシ</t>
    </rPh>
    <phoneticPr fontId="1"/>
  </si>
  <si>
    <t>佐倉市</t>
    <rPh sb="0" eb="3">
      <t>サクラシ</t>
    </rPh>
    <phoneticPr fontId="1"/>
  </si>
  <si>
    <t>市原市</t>
    <rPh sb="0" eb="3">
      <t>イチハラシ</t>
    </rPh>
    <phoneticPr fontId="1"/>
  </si>
  <si>
    <t>八千代市</t>
    <rPh sb="0" eb="4">
      <t>ヤチヨシ</t>
    </rPh>
    <phoneticPr fontId="1"/>
  </si>
  <si>
    <t>四街道市</t>
    <rPh sb="0" eb="4">
      <t>ヨツカイドウシ</t>
    </rPh>
    <phoneticPr fontId="1"/>
  </si>
  <si>
    <t>栄町</t>
    <rPh sb="0" eb="2">
      <t>サカエマチ</t>
    </rPh>
    <phoneticPr fontId="1"/>
  </si>
  <si>
    <t>6級地</t>
    <rPh sb="1" eb="2">
      <t>キュウ</t>
    </rPh>
    <rPh sb="2" eb="3">
      <t>チ</t>
    </rPh>
    <phoneticPr fontId="1"/>
  </si>
  <si>
    <t>木更津市</t>
    <rPh sb="0" eb="4">
      <t>キサラヅシ</t>
    </rPh>
    <phoneticPr fontId="1"/>
  </si>
  <si>
    <t>野田市</t>
    <rPh sb="0" eb="3">
      <t>ノダシ</t>
    </rPh>
    <phoneticPr fontId="1"/>
  </si>
  <si>
    <t>茂原市</t>
    <rPh sb="0" eb="2">
      <t>モバラ</t>
    </rPh>
    <rPh sb="2" eb="3">
      <t>シ</t>
    </rPh>
    <phoneticPr fontId="1"/>
  </si>
  <si>
    <t>柏市</t>
    <rPh sb="0" eb="2">
      <t>カシワシ</t>
    </rPh>
    <phoneticPr fontId="1"/>
  </si>
  <si>
    <t>流山市</t>
    <rPh sb="0" eb="3">
      <t>ナガレヤマシ</t>
    </rPh>
    <phoneticPr fontId="1"/>
  </si>
  <si>
    <t>我孫子市</t>
    <rPh sb="0" eb="4">
      <t>アビコシ</t>
    </rPh>
    <phoneticPr fontId="1"/>
  </si>
  <si>
    <t>鎌ヶ谷市</t>
    <rPh sb="0" eb="4">
      <t>カマガヤシ</t>
    </rPh>
    <phoneticPr fontId="1"/>
  </si>
  <si>
    <t>白井市</t>
    <rPh sb="0" eb="3">
      <t>シロイシ</t>
    </rPh>
    <phoneticPr fontId="1"/>
  </si>
  <si>
    <t>酒々井町</t>
    <rPh sb="0" eb="4">
      <t>シスイマチ</t>
    </rPh>
    <phoneticPr fontId="1"/>
  </si>
  <si>
    <t>東金市</t>
    <rPh sb="0" eb="3">
      <t>トウガネシ</t>
    </rPh>
    <phoneticPr fontId="1"/>
  </si>
  <si>
    <t>7級地</t>
    <rPh sb="1" eb="2">
      <t>キュウ</t>
    </rPh>
    <rPh sb="2" eb="3">
      <t>チ</t>
    </rPh>
    <phoneticPr fontId="1"/>
  </si>
  <si>
    <t>君津市</t>
    <rPh sb="0" eb="3">
      <t>キミツシ</t>
    </rPh>
    <phoneticPr fontId="1"/>
  </si>
  <si>
    <t>富津市</t>
    <rPh sb="0" eb="3">
      <t>フッツシ</t>
    </rPh>
    <phoneticPr fontId="1"/>
  </si>
  <si>
    <t>八街市</t>
    <rPh sb="0" eb="3">
      <t>ヤチマタシ</t>
    </rPh>
    <phoneticPr fontId="1"/>
  </si>
  <si>
    <t>富里市</t>
    <rPh sb="0" eb="3">
      <t>トミサトシ</t>
    </rPh>
    <phoneticPr fontId="1"/>
  </si>
  <si>
    <t>山武市</t>
    <rPh sb="0" eb="3">
      <t>サンムシ</t>
    </rPh>
    <phoneticPr fontId="1"/>
  </si>
  <si>
    <t>大網白里市</t>
    <rPh sb="0" eb="5">
      <t>オオアミシラサトシ</t>
    </rPh>
    <phoneticPr fontId="1"/>
  </si>
  <si>
    <t>長柄町</t>
    <rPh sb="0" eb="3">
      <t>ナガラマチ</t>
    </rPh>
    <phoneticPr fontId="1"/>
  </si>
  <si>
    <t>長南町</t>
    <rPh sb="0" eb="3">
      <t>チョウナンマチ</t>
    </rPh>
    <phoneticPr fontId="1"/>
  </si>
  <si>
    <t>その他</t>
    <rPh sb="2" eb="3">
      <t>タ</t>
    </rPh>
    <phoneticPr fontId="1"/>
  </si>
  <si>
    <t>区分なし</t>
    <rPh sb="0" eb="2">
      <t>クブン</t>
    </rPh>
    <phoneticPr fontId="1"/>
  </si>
  <si>
    <t>23区</t>
    <rPh sb="2" eb="3">
      <t>ク</t>
    </rPh>
    <phoneticPr fontId="1"/>
  </si>
  <si>
    <t>1級地</t>
    <rPh sb="1" eb="3">
      <t>キュウチ</t>
    </rPh>
    <phoneticPr fontId="1"/>
  </si>
  <si>
    <t>区分２</t>
    <rPh sb="0" eb="2">
      <t>クブン</t>
    </rPh>
    <phoneticPr fontId="1"/>
  </si>
  <si>
    <t>区分３</t>
    <rPh sb="0" eb="2">
      <t>クブン</t>
    </rPh>
    <phoneticPr fontId="1"/>
  </si>
  <si>
    <t>区分４</t>
    <rPh sb="0" eb="2">
      <t>クブン</t>
    </rPh>
    <phoneticPr fontId="1"/>
  </si>
  <si>
    <t>区分５</t>
    <rPh sb="0" eb="2">
      <t>クブン</t>
    </rPh>
    <phoneticPr fontId="1"/>
  </si>
  <si>
    <t>区分６</t>
    <rPh sb="0" eb="2">
      <t>クブン</t>
    </rPh>
    <phoneticPr fontId="1"/>
  </si>
  <si>
    <t>事業所(グループホーム))情報</t>
    <rPh sb="0" eb="3">
      <t>ジギョウショ</t>
    </rPh>
    <rPh sb="13" eb="15">
      <t>ジョウホウ</t>
    </rPh>
    <phoneticPr fontId="1"/>
  </si>
  <si>
    <t>定員</t>
    <rPh sb="0" eb="2">
      <t>テイイン</t>
    </rPh>
    <phoneticPr fontId="1"/>
  </si>
  <si>
    <t>GHの型</t>
    <rPh sb="3" eb="4">
      <t>カタ</t>
    </rPh>
    <phoneticPr fontId="1"/>
  </si>
  <si>
    <t>介護サービス包括</t>
    <rPh sb="0" eb="2">
      <t>カイゴ</t>
    </rPh>
    <rPh sb="6" eb="8">
      <t>ホウカツ</t>
    </rPh>
    <phoneticPr fontId="1"/>
  </si>
  <si>
    <t>外部サービス利用型</t>
    <rPh sb="0" eb="2">
      <t>ガイブ</t>
    </rPh>
    <rPh sb="6" eb="9">
      <t>リヨウガタ</t>
    </rPh>
    <phoneticPr fontId="1"/>
  </si>
  <si>
    <t>月</t>
    <rPh sb="0" eb="1">
      <t>ツキ</t>
    </rPh>
    <phoneticPr fontId="2"/>
  </si>
  <si>
    <t>共同生活援助サービス費</t>
    <rPh sb="0" eb="2">
      <t>キョウドウ</t>
    </rPh>
    <rPh sb="2" eb="4">
      <t>セイカツ</t>
    </rPh>
    <rPh sb="4" eb="6">
      <t>エンジョ</t>
    </rPh>
    <rPh sb="10" eb="11">
      <t>ヒ</t>
    </rPh>
    <phoneticPr fontId="2"/>
  </si>
  <si>
    <t>入院時支援特別加算</t>
    <rPh sb="0" eb="2">
      <t>ニュウイン</t>
    </rPh>
    <rPh sb="2" eb="3">
      <t>ジ</t>
    </rPh>
    <rPh sb="3" eb="5">
      <t>シエン</t>
    </rPh>
    <rPh sb="5" eb="7">
      <t>トクベツ</t>
    </rPh>
    <rPh sb="7" eb="9">
      <t>カサン</t>
    </rPh>
    <phoneticPr fontId="2"/>
  </si>
  <si>
    <t>長期入院時支援特別加算</t>
    <rPh sb="0" eb="2">
      <t>チョウキ</t>
    </rPh>
    <rPh sb="2" eb="4">
      <t>ニュウイン</t>
    </rPh>
    <rPh sb="4" eb="5">
      <t>ジ</t>
    </rPh>
    <rPh sb="5" eb="7">
      <t>シエン</t>
    </rPh>
    <rPh sb="7" eb="9">
      <t>トクベツ</t>
    </rPh>
    <rPh sb="9" eb="11">
      <t>カサン</t>
    </rPh>
    <phoneticPr fontId="2"/>
  </si>
  <si>
    <t>帰宅時支援加算</t>
    <rPh sb="0" eb="3">
      <t>キタクジ</t>
    </rPh>
    <rPh sb="3" eb="5">
      <t>シエン</t>
    </rPh>
    <rPh sb="5" eb="7">
      <t>カサン</t>
    </rPh>
    <phoneticPr fontId="2"/>
  </si>
  <si>
    <t>長期帰宅時支援加算</t>
    <rPh sb="0" eb="2">
      <t>チョウキ</t>
    </rPh>
    <rPh sb="2" eb="5">
      <t>キタクジ</t>
    </rPh>
    <rPh sb="5" eb="7">
      <t>シエン</t>
    </rPh>
    <rPh sb="7" eb="9">
      <t>カサン</t>
    </rPh>
    <phoneticPr fontId="2"/>
  </si>
  <si>
    <t>合計</t>
    <rPh sb="0" eb="2">
      <t>ゴウケイ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</si>
  <si>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</si>
  <si>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</si>
  <si>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</si>
  <si>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</si>
  <si>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</si>
  <si>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</si>
  <si>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</si>
  <si>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</si>
  <si>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</si>
  <si>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</t>
    <phoneticPr fontId="2"/>
  </si>
  <si>
    <t>２</t>
    <phoneticPr fontId="2"/>
  </si>
  <si>
    <t>３</t>
    <phoneticPr fontId="2"/>
  </si>
  <si>
    <t>計</t>
    <rPh sb="0" eb="1">
      <t>ケイ</t>
    </rPh>
    <phoneticPr fontId="2"/>
  </si>
  <si>
    <t>入院時特別支援加算</t>
    <rPh sb="0" eb="3">
      <t>ニュウインジ</t>
    </rPh>
    <rPh sb="3" eb="5">
      <t>トクベツ</t>
    </rPh>
    <rPh sb="5" eb="9">
      <t>シエンカサン</t>
    </rPh>
    <phoneticPr fontId="1"/>
  </si>
  <si>
    <t>加算の単位</t>
    <rPh sb="0" eb="2">
      <t>カサン</t>
    </rPh>
    <rPh sb="3" eb="5">
      <t>タンイ</t>
    </rPh>
    <phoneticPr fontId="1"/>
  </si>
  <si>
    <t>共同生活住居定員４人以下</t>
  </si>
  <si>
    <t>共同生活住居定員５人</t>
  </si>
  <si>
    <t>共同生活住居定員６人</t>
  </si>
  <si>
    <t>※区分1には、障害支援区分の認定を受けていない者を含む。</t>
  </si>
  <si>
    <t>区分１</t>
    <phoneticPr fontId="1"/>
  </si>
  <si>
    <t>区分６</t>
    <phoneticPr fontId="1"/>
  </si>
  <si>
    <t>区分２</t>
    <phoneticPr fontId="1"/>
  </si>
  <si>
    <t>区分３</t>
    <phoneticPr fontId="1"/>
  </si>
  <si>
    <t>区分４</t>
    <phoneticPr fontId="1"/>
  </si>
  <si>
    <t>区分５</t>
    <phoneticPr fontId="1"/>
  </si>
  <si>
    <t>国保連基本報酬</t>
    <rPh sb="0" eb="3">
      <t>コクホレン</t>
    </rPh>
    <rPh sb="3" eb="7">
      <t>キホンホウシュウ</t>
    </rPh>
    <phoneticPr fontId="1"/>
  </si>
  <si>
    <t>GHの分類</t>
    <rPh sb="3" eb="5">
      <t>ブンルイ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</si>
  <si>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</si>
  <si>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</si>
  <si>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６名</t>
    <rPh sb="1" eb="2">
      <t>メイ</t>
    </rPh>
    <phoneticPr fontId="1"/>
  </si>
  <si>
    <t>５名</t>
    <rPh sb="1" eb="2">
      <t>メイ</t>
    </rPh>
    <phoneticPr fontId="1"/>
  </si>
  <si>
    <t>４名以下</t>
    <rPh sb="1" eb="2">
      <t>メイ</t>
    </rPh>
    <rPh sb="2" eb="4">
      <t>イカ</t>
    </rPh>
    <phoneticPr fontId="1"/>
  </si>
  <si>
    <t>NO</t>
    <phoneticPr fontId="1"/>
  </si>
  <si>
    <t>受給者証番号</t>
    <rPh sb="0" eb="3">
      <t>ジュキュウシャ</t>
    </rPh>
    <rPh sb="3" eb="4">
      <t>ショウ</t>
    </rPh>
    <rPh sb="4" eb="6">
      <t>バンゴウ</t>
    </rPh>
    <phoneticPr fontId="1"/>
  </si>
  <si>
    <t>氏名</t>
    <rPh sb="0" eb="2">
      <t>シメイ</t>
    </rPh>
    <phoneticPr fontId="1"/>
  </si>
  <si>
    <t>グループホーム名</t>
    <rPh sb="7" eb="8">
      <t>メイ</t>
    </rPh>
    <phoneticPr fontId="1"/>
  </si>
  <si>
    <t>補助額</t>
    <rPh sb="0" eb="2">
      <t>ホジョ</t>
    </rPh>
    <rPh sb="2" eb="3">
      <t>ガク</t>
    </rPh>
    <phoneticPr fontId="1"/>
  </si>
  <si>
    <t>突合用</t>
    <rPh sb="0" eb="2">
      <t>トツゴウ</t>
    </rPh>
    <rPh sb="2" eb="3">
      <t>ヨウ</t>
    </rPh>
    <phoneticPr fontId="1"/>
  </si>
  <si>
    <t>入居グループホーム情報</t>
    <rPh sb="0" eb="2">
      <t>ニュウキョ</t>
    </rPh>
    <rPh sb="9" eb="11">
      <t>ジョウホウ</t>
    </rPh>
    <phoneticPr fontId="1"/>
  </si>
  <si>
    <t>事業所番号</t>
    <rPh sb="0" eb="3">
      <t>ジギョウショ</t>
    </rPh>
    <rPh sb="3" eb="5">
      <t>バンゴウ</t>
    </rPh>
    <phoneticPr fontId="1"/>
  </si>
  <si>
    <t>施設(ホーム)の種別</t>
  </si>
  <si>
    <t>事業所名（法人名）</t>
    <rPh sb="0" eb="3">
      <t>ジギョウショ</t>
    </rPh>
    <rPh sb="3" eb="4">
      <t>メイ</t>
    </rPh>
    <rPh sb="5" eb="7">
      <t>ホウジン</t>
    </rPh>
    <rPh sb="7" eb="8">
      <t>メイ</t>
    </rPh>
    <phoneticPr fontId="1"/>
  </si>
  <si>
    <t>注3．入居者が月の途中で入退去した場合は日割計算を行い、小数点以下第2位まで算出する。（小数点第3位以下を切り捨て。）</t>
  </si>
  <si>
    <t>　　 　（例:4月1日～8月13日までの利用の場合、8月は13日÷31日＝0.419のため、4.41月となる。）</t>
  </si>
  <si>
    <t>補助基準額</t>
    <rPh sb="0" eb="2">
      <t>ホジョ</t>
    </rPh>
    <rPh sb="2" eb="4">
      <t>キジュン</t>
    </rPh>
    <rPh sb="4" eb="5">
      <t>ガク</t>
    </rPh>
    <phoneticPr fontId="1"/>
  </si>
  <si>
    <t>住居定員</t>
    <rPh sb="0" eb="2">
      <t>ジュウキョ</t>
    </rPh>
    <rPh sb="2" eb="4">
      <t>テイイン</t>
    </rPh>
    <phoneticPr fontId="1"/>
  </si>
  <si>
    <t>区分</t>
    <rPh sb="0" eb="2">
      <t>クブン</t>
    </rPh>
    <phoneticPr fontId="1"/>
  </si>
  <si>
    <t>対象者数（人）</t>
    <rPh sb="0" eb="3">
      <t>タイショウシャ</t>
    </rPh>
    <rPh sb="3" eb="4">
      <t>スウ</t>
    </rPh>
    <rPh sb="5" eb="6">
      <t>ニン</t>
    </rPh>
    <phoneticPr fontId="1"/>
  </si>
  <si>
    <t>対象経費</t>
    <rPh sb="0" eb="2">
      <t>タイショウ</t>
    </rPh>
    <rPh sb="2" eb="4">
      <t>ケイヒ</t>
    </rPh>
    <phoneticPr fontId="1"/>
  </si>
  <si>
    <t>差引額</t>
    <rPh sb="0" eb="2">
      <t>サシヒキ</t>
    </rPh>
    <rPh sb="2" eb="3">
      <t>ガク</t>
    </rPh>
    <phoneticPr fontId="1"/>
  </si>
  <si>
    <t>備考</t>
    <rPh sb="0" eb="2">
      <t>ビコウ</t>
    </rPh>
    <phoneticPr fontId="1"/>
  </si>
  <si>
    <t>A</t>
    <phoneticPr fontId="1"/>
  </si>
  <si>
    <t>B</t>
    <phoneticPr fontId="1"/>
  </si>
  <si>
    <t>C(A-B)</t>
  </si>
  <si>
    <t>D</t>
    <phoneticPr fontId="1"/>
  </si>
  <si>
    <t>E</t>
    <phoneticPr fontId="1"/>
  </si>
  <si>
    <t>補助所要額
（CとDを比較して少ない額）</t>
    <rPh sb="0" eb="2">
      <t>ホジョ</t>
    </rPh>
    <rPh sb="2" eb="4">
      <t>ショヨウ</t>
    </rPh>
    <rPh sb="4" eb="5">
      <t>ガク</t>
    </rPh>
    <rPh sb="11" eb="13">
      <t>ヒカク</t>
    </rPh>
    <rPh sb="15" eb="16">
      <t>スク</t>
    </rPh>
    <rPh sb="18" eb="19">
      <t>ガク</t>
    </rPh>
    <phoneticPr fontId="1"/>
  </si>
  <si>
    <t>単位（円）</t>
    <rPh sb="0" eb="2">
      <t>タンイ</t>
    </rPh>
    <rPh sb="3" eb="4">
      <t>エン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</si>
  <si>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1"/>
  </si>
  <si>
    <r>
      <t xml:space="preserve">入居日
</t>
    </r>
    <r>
      <rPr>
        <sz val="10"/>
        <color theme="1"/>
        <rFont val="ＭＳ 明朝"/>
        <family val="1"/>
        <charset val="128"/>
      </rPr>
      <t>※今年度入居の場合のみ</t>
    </r>
    <rPh sb="0" eb="3">
      <t>ニュウキョビ</t>
    </rPh>
    <rPh sb="5" eb="8">
      <t>コンネンド</t>
    </rPh>
    <rPh sb="8" eb="10">
      <t>ニュウキョ</t>
    </rPh>
    <rPh sb="11" eb="13">
      <t>バアイ</t>
    </rPh>
    <phoneticPr fontId="1"/>
  </si>
  <si>
    <r>
      <t xml:space="preserve">住居定員
</t>
    </r>
    <r>
      <rPr>
        <sz val="10"/>
        <color theme="1"/>
        <rFont val="ＭＳ 明朝"/>
        <family val="1"/>
        <charset val="128"/>
      </rPr>
      <t>（注２)</t>
    </r>
    <rPh sb="0" eb="2">
      <t>ジュウキョ</t>
    </rPh>
    <rPh sb="2" eb="4">
      <t>テイイン</t>
    </rPh>
    <rPh sb="6" eb="7">
      <t>チュウ</t>
    </rPh>
    <phoneticPr fontId="1"/>
  </si>
  <si>
    <r>
      <t xml:space="preserve">①利用延月数
</t>
    </r>
    <r>
      <rPr>
        <sz val="10"/>
        <color theme="1"/>
        <rFont val="ＭＳ 明朝"/>
        <family val="1"/>
        <charset val="128"/>
      </rPr>
      <t>（注3）</t>
    </r>
    <phoneticPr fontId="1"/>
  </si>
  <si>
    <t>グループホーム運営費　補助基準額</t>
    <rPh sb="7" eb="9">
      <t>ウンエイ</t>
    </rPh>
    <rPh sb="9" eb="10">
      <t>ヒ</t>
    </rPh>
    <rPh sb="11" eb="13">
      <t>ホジョ</t>
    </rPh>
    <rPh sb="13" eb="15">
      <t>キジュン</t>
    </rPh>
    <rPh sb="15" eb="16">
      <t>ガク</t>
    </rPh>
    <phoneticPr fontId="1"/>
  </si>
  <si>
    <t>④年間サービス費</t>
    <phoneticPr fontId="1"/>
  </si>
  <si>
    <r>
      <t xml:space="preserve">利用者情報
</t>
    </r>
    <r>
      <rPr>
        <sz val="10"/>
        <color theme="1"/>
        <rFont val="ＭＳ 明朝"/>
        <family val="1"/>
        <charset val="128"/>
      </rPr>
      <t>（注１）</t>
    </r>
    <rPh sb="0" eb="3">
      <t>リヨウシャ</t>
    </rPh>
    <rPh sb="3" eb="5">
      <t>ジョウホウ</t>
    </rPh>
    <rPh sb="7" eb="8">
      <t>チュウ</t>
    </rPh>
    <phoneticPr fontId="1"/>
  </si>
  <si>
    <t>区分
（注２)</t>
    <rPh sb="0" eb="2">
      <t>クブン</t>
    </rPh>
    <phoneticPr fontId="1"/>
  </si>
  <si>
    <t>②補助基準額
（月額）</t>
    <phoneticPr fontId="1"/>
  </si>
  <si>
    <t>③補助基準額
（年額…①×②）</t>
    <phoneticPr fontId="1"/>
  </si>
  <si>
    <t>⑤合　計
（③－④）</t>
    <phoneticPr fontId="1"/>
  </si>
  <si>
    <t>⑥補助額
（⑤がマイナスの入居者は0円換算）</t>
    <phoneticPr fontId="1"/>
  </si>
  <si>
    <t>補助基準額計</t>
    <rPh sb="0" eb="2">
      <t>ホジョ</t>
    </rPh>
    <rPh sb="2" eb="4">
      <t>キジュン</t>
    </rPh>
    <rPh sb="4" eb="5">
      <t>ガク</t>
    </rPh>
    <rPh sb="5" eb="6">
      <t>ケイ</t>
    </rPh>
    <phoneticPr fontId="1"/>
  </si>
  <si>
    <r>
      <t xml:space="preserve">退去日
</t>
    </r>
    <r>
      <rPr>
        <sz val="10"/>
        <color theme="1"/>
        <rFont val="ＭＳ 明朝"/>
        <family val="1"/>
        <charset val="128"/>
      </rPr>
      <t>※今年度退去の場合のみ</t>
    </r>
    <rPh sb="0" eb="2">
      <t>タイキョ</t>
    </rPh>
    <rPh sb="2" eb="3">
      <t>ビ</t>
    </rPh>
    <rPh sb="8" eb="10">
      <t>タイキョ</t>
    </rPh>
    <phoneticPr fontId="1"/>
  </si>
  <si>
    <t>社会福祉法人　●●</t>
    <rPh sb="0" eb="6">
      <t>シャカイフクシホウジン</t>
    </rPh>
    <phoneticPr fontId="1"/>
  </si>
  <si>
    <t>123456789123</t>
    <phoneticPr fontId="1"/>
  </si>
  <si>
    <t>佐倉　太郎</t>
    <rPh sb="0" eb="2">
      <t>サクラ</t>
    </rPh>
    <rPh sb="3" eb="5">
      <t>タロウ</t>
    </rPh>
    <phoneticPr fontId="1"/>
  </si>
  <si>
    <t>321987654321</t>
    <phoneticPr fontId="1"/>
  </si>
  <si>
    <t>●●　▲▲</t>
    <phoneticPr fontId="1"/>
  </si>
  <si>
    <t>111222333444</t>
    <phoneticPr fontId="1"/>
  </si>
  <si>
    <t>田中　二郎</t>
    <rPh sb="0" eb="2">
      <t>タナカ</t>
    </rPh>
    <rPh sb="3" eb="5">
      <t>ジロウ</t>
    </rPh>
    <phoneticPr fontId="1"/>
  </si>
  <si>
    <t>444333222111</t>
    <phoneticPr fontId="1"/>
  </si>
  <si>
    <t>××××</t>
    <phoneticPr fontId="1"/>
  </si>
  <si>
    <t>世話人
配置</t>
    <rPh sb="0" eb="2">
      <t>セワ</t>
    </rPh>
    <rPh sb="2" eb="3">
      <t>ニン</t>
    </rPh>
    <rPh sb="4" eb="6">
      <t>ハイチ</t>
    </rPh>
    <phoneticPr fontId="1"/>
  </si>
  <si>
    <t>氏名</t>
    <rPh sb="0" eb="2">
      <t>シメイ</t>
    </rPh>
    <phoneticPr fontId="1"/>
  </si>
  <si>
    <t>担当者情報</t>
    <rPh sb="0" eb="3">
      <t>タントウシャ</t>
    </rPh>
    <rPh sb="3" eb="5">
      <t>ジョウホウ</t>
    </rPh>
    <phoneticPr fontId="1"/>
  </si>
  <si>
    <t>TEL</t>
    <phoneticPr fontId="1"/>
  </si>
  <si>
    <t>所属・役職</t>
    <rPh sb="0" eb="2">
      <t>ショゾク</t>
    </rPh>
    <rPh sb="3" eb="5">
      <t>ヤクショク</t>
    </rPh>
    <phoneticPr fontId="1"/>
  </si>
  <si>
    <t>Mail</t>
    <phoneticPr fontId="1"/>
  </si>
  <si>
    <t>（宛先）佐倉市長　　　　　</t>
  </si>
  <si>
    <t>住所（所在地）</t>
  </si>
  <si>
    <t xml:space="preserve">申請者 </t>
  </si>
  <si>
    <t>補助年度</t>
  </si>
  <si>
    <t>年度</t>
  </si>
  <si>
    <t>目的・内容</t>
  </si>
  <si>
    <t>経費所要総額</t>
  </si>
  <si>
    <t>添付書類</t>
  </si>
  <si>
    <t>着 手 年 月 日</t>
    <phoneticPr fontId="1"/>
  </si>
  <si>
    <t>収入</t>
    <rPh sb="0" eb="2">
      <t>シュウニュウ</t>
    </rPh>
    <phoneticPr fontId="2"/>
  </si>
  <si>
    <t>科目</t>
    <rPh sb="0" eb="2">
      <t>カモク</t>
    </rPh>
    <phoneticPr fontId="2"/>
  </si>
  <si>
    <t>金額（円）</t>
    <rPh sb="0" eb="2">
      <t>キンガク</t>
    </rPh>
    <rPh sb="3" eb="4">
      <t>エン</t>
    </rPh>
    <phoneticPr fontId="2"/>
  </si>
  <si>
    <t>説明</t>
    <rPh sb="0" eb="2">
      <t>セツメイ</t>
    </rPh>
    <phoneticPr fontId="2"/>
  </si>
  <si>
    <t>自立支援給付費</t>
    <rPh sb="0" eb="2">
      <t>ジリツ</t>
    </rPh>
    <rPh sb="2" eb="4">
      <t>シエン</t>
    </rPh>
    <rPh sb="4" eb="6">
      <t>キュウフ</t>
    </rPh>
    <rPh sb="6" eb="7">
      <t>ヒ</t>
    </rPh>
    <phoneticPr fontId="2"/>
  </si>
  <si>
    <t>年間サービス費</t>
    <phoneticPr fontId="2"/>
  </si>
  <si>
    <t>※所要額調書参照</t>
    <rPh sb="1" eb="3">
      <t>ショヨウ</t>
    </rPh>
    <rPh sb="3" eb="4">
      <t>ガク</t>
    </rPh>
    <rPh sb="4" eb="6">
      <t>チョウショ</t>
    </rPh>
    <rPh sb="6" eb="8">
      <t>サンショウ</t>
    </rPh>
    <phoneticPr fontId="2"/>
  </si>
  <si>
    <t>年間サービス費以外の加算</t>
    <rPh sb="7" eb="9">
      <t>イガイ</t>
    </rPh>
    <rPh sb="10" eb="12">
      <t>カサン</t>
    </rPh>
    <phoneticPr fontId="2"/>
  </si>
  <si>
    <t>補助金収入</t>
    <rPh sb="0" eb="3">
      <t>ホジョキン</t>
    </rPh>
    <rPh sb="3" eb="5">
      <t>シュウニュウ</t>
    </rPh>
    <phoneticPr fontId="2"/>
  </si>
  <si>
    <t>県開設支援費補助金等</t>
    <rPh sb="0" eb="1">
      <t>ケン</t>
    </rPh>
    <rPh sb="1" eb="3">
      <t>カイセツ</t>
    </rPh>
    <rPh sb="3" eb="5">
      <t>シエン</t>
    </rPh>
    <rPh sb="5" eb="6">
      <t>ヒ</t>
    </rPh>
    <rPh sb="6" eb="9">
      <t>ホジョキン</t>
    </rPh>
    <rPh sb="9" eb="10">
      <t>トウ</t>
    </rPh>
    <phoneticPr fontId="2"/>
  </si>
  <si>
    <t>寄付金等</t>
    <rPh sb="0" eb="3">
      <t>キフキン</t>
    </rPh>
    <rPh sb="3" eb="4">
      <t>トウ</t>
    </rPh>
    <phoneticPr fontId="2"/>
  </si>
  <si>
    <t>寄付金</t>
    <rPh sb="0" eb="3">
      <t>キフキン</t>
    </rPh>
    <phoneticPr fontId="2"/>
  </si>
  <si>
    <t>その他</t>
    <rPh sb="2" eb="3">
      <t>ホカ</t>
    </rPh>
    <phoneticPr fontId="2"/>
  </si>
  <si>
    <t>自立支援給付費の利用者負担（1割負担）</t>
    <rPh sb="0" eb="2">
      <t>ジリツ</t>
    </rPh>
    <rPh sb="2" eb="4">
      <t>シエン</t>
    </rPh>
    <rPh sb="4" eb="6">
      <t>キュウフ</t>
    </rPh>
    <rPh sb="6" eb="7">
      <t>ヒ</t>
    </rPh>
    <rPh sb="8" eb="11">
      <t>リヨウシャ</t>
    </rPh>
    <rPh sb="11" eb="13">
      <t>フタン</t>
    </rPh>
    <rPh sb="15" eb="16">
      <t>ワリ</t>
    </rPh>
    <rPh sb="16" eb="18">
      <t>フタン</t>
    </rPh>
    <phoneticPr fontId="2"/>
  </si>
  <si>
    <t>法人繰入金</t>
    <phoneticPr fontId="2"/>
  </si>
  <si>
    <t>支出</t>
    <rPh sb="0" eb="2">
      <t>シシュツ</t>
    </rPh>
    <phoneticPr fontId="2"/>
  </si>
  <si>
    <t>人件費</t>
    <rPh sb="0" eb="3">
      <t>ジンケンヒ</t>
    </rPh>
    <phoneticPr fontId="2"/>
  </si>
  <si>
    <t>事業費</t>
    <rPh sb="0" eb="3">
      <t>ジギョウヒ</t>
    </rPh>
    <phoneticPr fontId="2"/>
  </si>
  <si>
    <t>・対象経費は、名称、種別、理由の如何を問わず、ホームの 運営に要する人件費、運営費等とし、</t>
    <rPh sb="1" eb="3">
      <t>タイショウ</t>
    </rPh>
    <rPh sb="3" eb="5">
      <t>ケイヒ</t>
    </rPh>
    <rPh sb="7" eb="9">
      <t>メイショウ</t>
    </rPh>
    <rPh sb="10" eb="12">
      <t>シュベツ</t>
    </rPh>
    <rPh sb="13" eb="15">
      <t>リユウ</t>
    </rPh>
    <rPh sb="16" eb="18">
      <t>イカガ</t>
    </rPh>
    <rPh sb="19" eb="20">
      <t>ト</t>
    </rPh>
    <phoneticPr fontId="2"/>
  </si>
  <si>
    <t xml:space="preserve"> 建設費、修繕費、 住居の入居者が負担する食材料費・家賃・光熱水費等は含んでおりません。</t>
    <rPh sb="1" eb="4">
      <t>ケンセツヒ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</si>
  <si>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</si>
  <si>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</si>
  <si>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</si>
  <si>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佐倉市運営費補助金</t>
    <rPh sb="3" eb="6">
      <t>ウンエイヒ</t>
    </rPh>
    <rPh sb="6" eb="9">
      <t>ホジョキン</t>
    </rPh>
    <phoneticPr fontId="2"/>
  </si>
  <si>
    <t>・佐倉市が支給決定した入居者の分のみを記載しています。</t>
    <rPh sb="5" eb="7">
      <t>シキュウ</t>
    </rPh>
    <rPh sb="7" eb="9">
      <t>ケッテイ</t>
    </rPh>
    <rPh sb="11" eb="13">
      <t>ニュウキョ</t>
    </rPh>
    <rPh sb="13" eb="14">
      <t>シャ</t>
    </rPh>
    <rPh sb="15" eb="16">
      <t>ブン</t>
    </rPh>
    <rPh sb="19" eb="21">
      <t>キサイ</t>
    </rPh>
    <phoneticPr fontId="2"/>
  </si>
  <si>
    <t>令和</t>
    <rPh sb="0" eb="2">
      <t>レイワ</t>
    </rPh>
    <phoneticPr fontId="1"/>
  </si>
  <si>
    <r>
      <t xml:space="preserve">収入予定額
</t>
    </r>
    <r>
      <rPr>
        <sz val="11"/>
        <color theme="1"/>
        <rFont val="ＭＳ 明朝"/>
        <family val="1"/>
        <charset val="128"/>
      </rPr>
      <t>（収支予算書の「年間サービス費」と「寄付金」の合計）</t>
    </r>
    <rPh sb="0" eb="2">
      <t>シュウニュウ</t>
    </rPh>
    <rPh sb="2" eb="4">
      <t>ヨテイ</t>
    </rPh>
    <rPh sb="4" eb="5">
      <t>ガク</t>
    </rPh>
    <rPh sb="7" eb="9">
      <t>シュウシ</t>
    </rPh>
    <rPh sb="9" eb="12">
      <t>ヨサンショ</t>
    </rPh>
    <rPh sb="14" eb="16">
      <t>ネンカン</t>
    </rPh>
    <rPh sb="20" eb="21">
      <t>ヒ</t>
    </rPh>
    <rPh sb="24" eb="27">
      <t>キフキン</t>
    </rPh>
    <rPh sb="29" eb="31">
      <t>ゴウケイ</t>
    </rPh>
    <phoneticPr fontId="1"/>
  </si>
  <si>
    <t>職員給与</t>
    <rPh sb="0" eb="2">
      <t>ショクイン</t>
    </rPh>
    <rPh sb="2" eb="4">
      <t>キュウヨ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</si>
  <si>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</si>
  <si>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通信費</t>
    <rPh sb="0" eb="3">
      <t>ツウシンヒ</t>
    </rPh>
    <phoneticPr fontId="2"/>
  </si>
  <si>
    <t>交通費</t>
    <rPh sb="0" eb="3">
      <t>コウツウヒ</t>
    </rPh>
    <phoneticPr fontId="2"/>
  </si>
  <si>
    <t>日用品費</t>
    <rPh sb="0" eb="3">
      <t>ニチヨウヒン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</si>
  <si>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2"/>
  </si>
  <si>
    <t>車輌管理維持費</t>
    <rPh sb="0" eb="2">
      <t>シャリョウ</t>
    </rPh>
    <rPh sb="2" eb="4">
      <t>カンリ</t>
    </rPh>
    <rPh sb="4" eb="7">
      <t>イジヒ</t>
    </rPh>
    <phoneticPr fontId="2"/>
  </si>
  <si>
    <t>旅費</t>
    <rPh sb="0" eb="2">
      <t>リョヒ</t>
    </rPh>
    <phoneticPr fontId="2"/>
  </si>
  <si>
    <t>設備費</t>
    <rPh sb="0" eb="3">
      <t>セツビヒ</t>
    </rPh>
    <phoneticPr fontId="2"/>
  </si>
  <si>
    <t>保険料</t>
    <rPh sb="0" eb="3">
      <t>ホケンリョウ</t>
    </rPh>
    <phoneticPr fontId="2"/>
  </si>
  <si>
    <t>研修費</t>
    <rPh sb="0" eb="2">
      <t>ケンシュウ</t>
    </rPh>
    <rPh sb="2" eb="3">
      <t>ヒ</t>
    </rPh>
    <phoneticPr fontId="2"/>
  </si>
  <si>
    <t>雑費</t>
    <rPh sb="0" eb="2">
      <t>ザッピ</t>
    </rPh>
    <phoneticPr fontId="2"/>
  </si>
  <si>
    <t>●●県●●市●●▲-▲-▲</t>
    <phoneticPr fontId="2"/>
  </si>
  <si>
    <t>●●法人▲▲▲▲▲</t>
    <phoneticPr fontId="2"/>
  </si>
  <si>
    <t>佐倉市運営費補助金</t>
    <rPh sb="2" eb="3">
      <t>シ</t>
    </rPh>
    <rPh sb="3" eb="6">
      <t>ウンエイヒ</t>
    </rPh>
    <rPh sb="6" eb="9">
      <t>ホジョキン</t>
    </rPh>
    <phoneticPr fontId="2"/>
  </si>
  <si>
    <t>障害者グループホーム等運営事業</t>
    <rPh sb="0" eb="3">
      <t>ショウガイシャ</t>
    </rPh>
    <rPh sb="10" eb="11">
      <t>トウ</t>
    </rPh>
    <rPh sb="11" eb="15">
      <t>ウンエイジギョウ</t>
    </rPh>
    <phoneticPr fontId="1"/>
  </si>
  <si>
    <t>障害者の地域生活移行を促進する</t>
    <rPh sb="0" eb="3">
      <t>ショウガイシャ</t>
    </rPh>
    <rPh sb="4" eb="10">
      <t>チイキセイカツイコウ</t>
    </rPh>
    <rPh sb="11" eb="13">
      <t>ソクシン</t>
    </rPh>
    <phoneticPr fontId="1"/>
  </si>
  <si>
    <t>厚木市</t>
    <rPh sb="0" eb="3">
      <t>アツギシ</t>
    </rPh>
    <phoneticPr fontId="1"/>
  </si>
  <si>
    <t>牛久市</t>
    <rPh sb="0" eb="3">
      <t>ウシクシ</t>
    </rPh>
    <phoneticPr fontId="1"/>
  </si>
  <si>
    <t>筑西市</t>
    <rPh sb="0" eb="3">
      <t>チクセイシ</t>
    </rPh>
    <phoneticPr fontId="1"/>
  </si>
  <si>
    <r>
      <t xml:space="preserve">①利用延月数
</t>
    </r>
    <r>
      <rPr>
        <sz val="10"/>
        <color theme="1"/>
        <rFont val="ＭＳ 明朝"/>
        <family val="1"/>
        <charset val="128"/>
      </rPr>
      <t>（注３）</t>
    </r>
    <phoneticPr fontId="1"/>
  </si>
  <si>
    <t>請求級地区分</t>
    <rPh sb="0" eb="2">
      <t>セイキュウ</t>
    </rPh>
    <rPh sb="2" eb="3">
      <t>キュウ</t>
    </rPh>
    <rPh sb="3" eb="4">
      <t>チ</t>
    </rPh>
    <rPh sb="4" eb="6">
      <t>クブン</t>
    </rPh>
    <phoneticPr fontId="1"/>
  </si>
  <si>
    <r>
      <t xml:space="preserve">人員配置体制加算
</t>
    </r>
    <r>
      <rPr>
        <sz val="10"/>
        <color theme="1"/>
        <rFont val="ＭＳ 明朝"/>
        <family val="1"/>
        <charset val="128"/>
      </rPr>
      <t>(注２)</t>
    </r>
    <rPh sb="0" eb="2">
      <t>ジンイン</t>
    </rPh>
    <rPh sb="2" eb="4">
      <t>ハイチ</t>
    </rPh>
    <rPh sb="4" eb="6">
      <t>タイセイ</t>
    </rPh>
    <rPh sb="6" eb="8">
      <t>カサン</t>
    </rPh>
    <rPh sb="10" eb="11">
      <t>チュウ</t>
    </rPh>
    <phoneticPr fontId="1"/>
  </si>
  <si>
    <t>人員配置体制加算</t>
    <phoneticPr fontId="1"/>
  </si>
  <si>
    <t>加算なし</t>
    <rPh sb="0" eb="2">
      <t>カサン</t>
    </rPh>
    <phoneticPr fontId="1"/>
  </si>
  <si>
    <t>３０：1</t>
    <phoneticPr fontId="1"/>
  </si>
  <si>
    <t>基本報酬</t>
    <rPh sb="0" eb="4">
      <t>キホンホウシュウ</t>
    </rPh>
    <phoneticPr fontId="1"/>
  </si>
  <si>
    <t>人員配置</t>
    <rPh sb="0" eb="4">
      <t>ジンインハイチ</t>
    </rPh>
    <phoneticPr fontId="1"/>
  </si>
  <si>
    <t>１２：1</t>
    <phoneticPr fontId="1"/>
  </si>
  <si>
    <t>浦安市</t>
    <phoneticPr fontId="1"/>
  </si>
  <si>
    <t>印西市</t>
  </si>
  <si>
    <t>人員配置体制加算１２：１</t>
    <phoneticPr fontId="1"/>
  </si>
  <si>
    <t>なし</t>
    <phoneticPr fontId="1"/>
  </si>
  <si>
    <t>人員配置体制加算なし</t>
    <phoneticPr fontId="1"/>
  </si>
  <si>
    <t>人員配置体制加算３０：１</t>
    <phoneticPr fontId="1"/>
  </si>
  <si>
    <t>地域単価</t>
    <rPh sb="0" eb="2">
      <t>チイキ</t>
    </rPh>
    <rPh sb="2" eb="4">
      <t>タンカ</t>
    </rPh>
    <phoneticPr fontId="1"/>
  </si>
  <si>
    <t>補助基準額</t>
    <rPh sb="0" eb="5">
      <t>ホジョキジュンガク</t>
    </rPh>
    <phoneticPr fontId="1"/>
  </si>
  <si>
    <t>利用者名</t>
    <phoneticPr fontId="1"/>
  </si>
  <si>
    <t>月間単位数×地域単価（円）</t>
    <rPh sb="0" eb="5">
      <t>ゲッカンタンイスウ</t>
    </rPh>
    <rPh sb="6" eb="8">
      <t>チイキ</t>
    </rPh>
    <rPh sb="8" eb="10">
      <t>タンカ</t>
    </rPh>
    <rPh sb="11" eb="12">
      <t>エン</t>
    </rPh>
    <phoneticPr fontId="1"/>
  </si>
  <si>
    <t>サービス単位数（単位）</t>
    <rPh sb="4" eb="6">
      <t>タンイ</t>
    </rPh>
    <rPh sb="6" eb="7">
      <t>スウ</t>
    </rPh>
    <rPh sb="8" eb="10">
      <t>タンイ</t>
    </rPh>
    <phoneticPr fontId="1"/>
  </si>
  <si>
    <t>人員配置体制加算</t>
    <rPh sb="0" eb="2">
      <t>ジンイン</t>
    </rPh>
    <rPh sb="2" eb="4">
      <t>ハイチ</t>
    </rPh>
    <rPh sb="4" eb="6">
      <t>タイセイ</t>
    </rPh>
    <rPh sb="6" eb="8">
      <t>カサン</t>
    </rPh>
    <phoneticPr fontId="1"/>
  </si>
  <si>
    <t>月間単位数
（単位）</t>
    <rPh sb="0" eb="5">
      <t>ゲッカンタンイスウ</t>
    </rPh>
    <rPh sb="7" eb="9">
      <t>タンイ</t>
    </rPh>
    <phoneticPr fontId="1"/>
  </si>
  <si>
    <t>注3．入居者が月の途中で入退去した場合やは日割計算を行い、小数点以下第2位まで算出する。（小数点第3位以下を切り捨て。）</t>
    <phoneticPr fontId="1"/>
  </si>
  <si>
    <t>注2．人員配置加算、定員、障害支援区分は月の初日の状況を適用するものとする。</t>
    <rPh sb="3" eb="5">
      <t>ジンイン</t>
    </rPh>
    <rPh sb="5" eb="7">
      <t>ハイチ</t>
    </rPh>
    <rPh sb="7" eb="9">
      <t>カサン</t>
    </rPh>
    <phoneticPr fontId="1"/>
  </si>
  <si>
    <t>注2．世話人配置、定員、障害支援区分は、月の初日の状況を適用するものとする。</t>
  </si>
  <si>
    <r>
      <t xml:space="preserve">区分
</t>
    </r>
    <r>
      <rPr>
        <sz val="10"/>
        <color theme="1"/>
        <rFont val="ＭＳ 明朝"/>
        <family val="1"/>
        <charset val="128"/>
      </rPr>
      <t>（注２）</t>
    </r>
    <rPh sb="0" eb="2">
      <t>クブン</t>
    </rPh>
    <rPh sb="4" eb="5">
      <t>チュウ</t>
    </rPh>
    <phoneticPr fontId="1"/>
  </si>
  <si>
    <t>注1．入居者ごとに行を分けて入力すること。（年度途中で世話人配置、定員、人員配置体制加算、区分が変わった場合は、更に行を分けて入力すること。）</t>
    <phoneticPr fontId="1"/>
  </si>
  <si>
    <t>理事長　●●　●●　　　　　　　　　　　　　　</t>
    <phoneticPr fontId="2"/>
  </si>
  <si>
    <t>月間サービス費（円）</t>
    <rPh sb="0" eb="2">
      <t>ゲッカン</t>
    </rPh>
    <rPh sb="6" eb="7">
      <t>ヒ</t>
    </rPh>
    <rPh sb="8" eb="9">
      <t>エン</t>
    </rPh>
    <phoneticPr fontId="2"/>
  </si>
  <si>
    <t>区分１、非該当</t>
    <phoneticPr fontId="1"/>
  </si>
  <si>
    <t>１２：１</t>
    <phoneticPr fontId="1"/>
  </si>
  <si>
    <t>３０：１</t>
    <phoneticPr fontId="1"/>
  </si>
  <si>
    <t>３０：１</t>
  </si>
  <si>
    <t>１２：１</t>
  </si>
  <si>
    <t>地域単価</t>
  </si>
  <si>
    <t>補助基準額</t>
  </si>
  <si>
    <r>
      <t xml:space="preserve">氏名
</t>
    </r>
    <r>
      <rPr>
        <sz val="11"/>
        <color theme="1"/>
        <rFont val="ＭＳ 明朝"/>
        <family val="1"/>
        <charset val="128"/>
      </rPr>
      <t>（団体名及び代表者名）　　　</t>
    </r>
    <r>
      <rPr>
        <sz val="12"/>
        <color theme="1"/>
        <rFont val="ＭＳ 明朝"/>
        <family val="1"/>
        <charset val="128"/>
      </rPr>
      <t>　　　　</t>
    </r>
    <phoneticPr fontId="1"/>
  </si>
  <si>
    <t>佐倉市障害者グループホーム運営費等補助金精算書</t>
  </si>
  <si>
    <t>２．精算書内訳</t>
    <rPh sb="2" eb="4">
      <t>セイサン</t>
    </rPh>
    <rPh sb="4" eb="5">
      <t>ショ</t>
    </rPh>
    <rPh sb="5" eb="7">
      <t>ウチワケ</t>
    </rPh>
    <phoneticPr fontId="1"/>
  </si>
  <si>
    <t>様式第４号（第９条関係）</t>
  </si>
  <si>
    <t>様式第４号（第９条関係）</t>
    <phoneticPr fontId="1"/>
  </si>
  <si>
    <t>佐倉市障害者グループホーム運営費等補助金実績報告書</t>
  </si>
  <si>
    <t>補助金等の名称</t>
    <rPh sb="0" eb="4">
      <t>ホジョキントウ</t>
    </rPh>
    <rPh sb="5" eb="7">
      <t>メイショウ</t>
    </rPh>
    <phoneticPr fontId="1"/>
  </si>
  <si>
    <t>佐倉市障害者グループホーム運営費等補助金</t>
    <rPh sb="0" eb="3">
      <t>サクラシ</t>
    </rPh>
    <rPh sb="3" eb="6">
      <t>ショウガイシャ</t>
    </rPh>
    <rPh sb="13" eb="16">
      <t>ウンエイヒ</t>
    </rPh>
    <rPh sb="16" eb="17">
      <t>トウ</t>
    </rPh>
    <rPh sb="17" eb="20">
      <t>ホジョキン</t>
    </rPh>
    <phoneticPr fontId="1"/>
  </si>
  <si>
    <t>補助事業等の概要</t>
    <rPh sb="2" eb="5">
      <t>ジギョウトウ</t>
    </rPh>
    <phoneticPr fontId="1"/>
  </si>
  <si>
    <t>名称</t>
    <rPh sb="0" eb="2">
      <t>メイショウ</t>
    </rPh>
    <phoneticPr fontId="1"/>
  </si>
  <si>
    <t>活動値</t>
    <phoneticPr fontId="1"/>
  </si>
  <si>
    <t>成果</t>
    <phoneticPr fontId="1"/>
  </si>
  <si>
    <t>←収支決算書より転記（直接入力不要）</t>
    <rPh sb="1" eb="3">
      <t>シュウシ</t>
    </rPh>
    <rPh sb="3" eb="6">
      <t>ケッサンショ</t>
    </rPh>
    <rPh sb="8" eb="10">
      <t>テンキ</t>
    </rPh>
    <rPh sb="11" eb="17">
      <t>チョクセツニュウリョクフヨウ</t>
    </rPh>
    <phoneticPr fontId="1"/>
  </si>
  <si>
    <t>既に交付を受けた額</t>
    <phoneticPr fontId="1"/>
  </si>
  <si>
    <t>０円</t>
    <rPh sb="1" eb="2">
      <t>エン</t>
    </rPh>
    <phoneticPr fontId="1"/>
  </si>
  <si>
    <t>通知を受けた
交付決定額</t>
  </si>
  <si>
    <t>１　佐倉市障害者グループホーム運営費等補助金精算書</t>
    <phoneticPr fontId="1"/>
  </si>
  <si>
    <t>２　収支決算書</t>
    <phoneticPr fontId="1"/>
  </si>
  <si>
    <t>完 了 年 月 日</t>
    <phoneticPr fontId="1"/>
  </si>
  <si>
    <t>通知を受けた
交付決定額</t>
    <phoneticPr fontId="1"/>
  </si>
  <si>
    <t>交付決定額
（交付決定通知書を
確認すること）</t>
    <rPh sb="0" eb="5">
      <t>コウフケッテイガク</t>
    </rPh>
    <rPh sb="7" eb="9">
      <t>コウフ</t>
    </rPh>
    <rPh sb="9" eb="11">
      <t>ケッテイ</t>
    </rPh>
    <rPh sb="11" eb="14">
      <t>ツウチショ</t>
    </rPh>
    <rPh sb="16" eb="18">
      <t>カクニン</t>
    </rPh>
    <phoneticPr fontId="1"/>
  </si>
  <si>
    <t>F</t>
    <phoneticPr fontId="1"/>
  </si>
  <si>
    <r>
      <t xml:space="preserve">収入予定額
</t>
    </r>
    <r>
      <rPr>
        <sz val="11"/>
        <color theme="1"/>
        <rFont val="ＭＳ 明朝"/>
        <family val="1"/>
        <charset val="128"/>
      </rPr>
      <t>（収支決算書の「年間サービス費」と「寄付金」の合計）</t>
    </r>
    <rPh sb="0" eb="2">
      <t>シュウニュウ</t>
    </rPh>
    <rPh sb="2" eb="4">
      <t>ヨテイ</t>
    </rPh>
    <rPh sb="4" eb="5">
      <t>ガク</t>
    </rPh>
    <rPh sb="7" eb="9">
      <t>シュウシ</t>
    </rPh>
    <rPh sb="9" eb="11">
      <t>ケッサン</t>
    </rPh>
    <rPh sb="11" eb="12">
      <t>ショ</t>
    </rPh>
    <rPh sb="14" eb="16">
      <t>ネンカン</t>
    </rPh>
    <rPh sb="20" eb="21">
      <t>ヒ</t>
    </rPh>
    <rPh sb="24" eb="27">
      <t>キフキン</t>
    </rPh>
    <rPh sb="29" eb="31">
      <t>ゴウケイ</t>
    </rPh>
    <phoneticPr fontId="1"/>
  </si>
  <si>
    <t>着手及び完了年月日</t>
    <phoneticPr fontId="1"/>
  </si>
  <si>
    <t>１．補助金交付確定額</t>
    <rPh sb="2" eb="5">
      <t>ホジョキン</t>
    </rPh>
    <rPh sb="5" eb="9">
      <t>コウフカクテイ</t>
    </rPh>
    <rPh sb="9" eb="10">
      <t>ガク</t>
    </rPh>
    <phoneticPr fontId="1"/>
  </si>
  <si>
    <t>　　令和７年３月２７日付佐障第１１６４号で交付の決定を受けた補助事業を完了したので、佐倉市補助金等の交付に関する規則第１３条の規定により、次のとおり報告します。</t>
    <phoneticPr fontId="1"/>
  </si>
  <si>
    <t>交付申請時点利用者数</t>
    <rPh sb="0" eb="2">
      <t>コウフ</t>
    </rPh>
    <rPh sb="2" eb="4">
      <t>シンセイ</t>
    </rPh>
    <rPh sb="4" eb="6">
      <t>ジテン</t>
    </rPh>
    <rPh sb="6" eb="8">
      <t>リヨウ</t>
    </rPh>
    <rPh sb="8" eb="9">
      <t>シャ</t>
    </rPh>
    <rPh sb="9" eb="10">
      <t>スウ</t>
    </rPh>
    <phoneticPr fontId="1"/>
  </si>
  <si>
    <t>４　名</t>
    <phoneticPr fontId="1"/>
  </si>
  <si>
    <t>令和６年度末利用者数</t>
    <rPh sb="0" eb="2">
      <t>レイワ</t>
    </rPh>
    <rPh sb="3" eb="4">
      <t>ネン</t>
    </rPh>
    <rPh sb="4" eb="5">
      <t>ド</t>
    </rPh>
    <rPh sb="5" eb="6">
      <t>マツ</t>
    </rPh>
    <rPh sb="6" eb="8">
      <t>リヨウ</t>
    </rPh>
    <rPh sb="8" eb="9">
      <t>シャ</t>
    </rPh>
    <rPh sb="9" eb="10">
      <t>スウ</t>
    </rPh>
    <phoneticPr fontId="1"/>
  </si>
  <si>
    <t>　名</t>
    <phoneticPr fontId="1"/>
  </si>
  <si>
    <t>（宛先）佐倉市長　　西田　三十五</t>
    <rPh sb="10" eb="12">
      <t>ニシダ</t>
    </rPh>
    <rPh sb="13" eb="16">
      <t>サンジュウゴ</t>
    </rPh>
    <phoneticPr fontId="1"/>
  </si>
  <si>
    <t>令和7年度</t>
    <rPh sb="0" eb="2">
      <t>レイワ</t>
    </rPh>
    <rPh sb="3" eb="4">
      <t>ネン</t>
    </rPh>
    <rPh sb="4" eb="5">
      <t>ド</t>
    </rPh>
    <phoneticPr fontId="2"/>
  </si>
  <si>
    <t>収支決算書　（令和7年度佐倉市障害者グループホーム運営費補助金）</t>
    <rPh sb="0" eb="2">
      <t>シュウシ</t>
    </rPh>
    <rPh sb="2" eb="4">
      <t>ケッサン</t>
    </rPh>
    <rPh sb="4" eb="5">
      <t>ショ</t>
    </rPh>
    <rPh sb="7" eb="9">
      <t>レイワ</t>
    </rPh>
    <rPh sb="10" eb="12">
      <t>ネンド</t>
    </rPh>
    <rPh sb="11" eb="12">
      <t>ド</t>
    </rPh>
    <rPh sb="15" eb="18">
      <t>ショウガイシャ</t>
    </rPh>
    <phoneticPr fontId="2"/>
  </si>
  <si>
    <r>
      <t>・</t>
    </r>
    <r>
      <rPr>
        <b/>
        <sz val="12"/>
        <rFont val="ＭＳ Ｐゴシック"/>
        <family val="3"/>
        <charset val="128"/>
      </rPr>
      <t>佐倉市が支給決定した入居者の分のみ</t>
    </r>
    <r>
      <rPr>
        <sz val="12"/>
        <rFont val="ＭＳ Ｐゴシック"/>
        <family val="3"/>
        <charset val="128"/>
      </rPr>
      <t>を記載しています。</t>
    </r>
    <rPh sb="5" eb="7">
      <t>シキュウ</t>
    </rPh>
    <rPh sb="7" eb="9">
      <t>ケッテイ</t>
    </rPh>
    <rPh sb="11" eb="13">
      <t>ニュウキョ</t>
    </rPh>
    <rPh sb="13" eb="14">
      <t>シャ</t>
    </rPh>
    <rPh sb="15" eb="16">
      <t>ブン</t>
    </rPh>
    <rPh sb="19" eb="21">
      <t>キサイ</t>
    </rPh>
    <phoneticPr fontId="2"/>
  </si>
  <si>
    <t>　　令和８年２月２７日付佐障第１１６２号で交付の決定を受けた補助事業を完了したので、佐倉市補助金等の交付に関する規則第１３条の規定により、次のとおり報告します。</t>
    <phoneticPr fontId="1"/>
  </si>
  <si>
    <t>令和７年度末利用者数</t>
    <rPh sb="0" eb="2">
      <t>レイワ</t>
    </rPh>
    <rPh sb="3" eb="4">
      <t>ネン</t>
    </rPh>
    <rPh sb="4" eb="5">
      <t>ド</t>
    </rPh>
    <rPh sb="5" eb="6">
      <t>マツ</t>
    </rPh>
    <rPh sb="6" eb="8">
      <t>リヨウ</t>
    </rPh>
    <rPh sb="8" eb="9">
      <t>シャ</t>
    </rPh>
    <rPh sb="9" eb="10">
      <t>スウ</t>
    </rPh>
    <phoneticPr fontId="1"/>
  </si>
  <si>
    <t>0円</t>
    <rPh sb="1" eb="2">
      <t>エン</t>
    </rPh>
    <phoneticPr fontId="1"/>
  </si>
  <si>
    <t>←新規事業所：佐倉市援護の対象者入居日、継続事業所：R7.4.1</t>
    <rPh sb="1" eb="3">
      <t>シンキ</t>
    </rPh>
    <rPh sb="3" eb="6">
      <t>ジギョウショ</t>
    </rPh>
    <rPh sb="7" eb="12">
      <t>サクラシエンゴ</t>
    </rPh>
    <rPh sb="13" eb="16">
      <t>タイショウシャ</t>
    </rPh>
    <rPh sb="16" eb="19">
      <t>ニュウキョビ</t>
    </rPh>
    <rPh sb="20" eb="25">
      <t>ケイゾクジギョウショ</t>
    </rPh>
    <phoneticPr fontId="1"/>
  </si>
  <si>
    <t>←途中退去で佐倉市援護入居者が不在となった場合は退去日。基本は年度末（R8.3.31）</t>
    <rPh sb="1" eb="5">
      <t>トチュウタイキョ</t>
    </rPh>
    <rPh sb="6" eb="11">
      <t>サクラシエンゴ</t>
    </rPh>
    <rPh sb="11" eb="14">
      <t>ニュウキョシャ</t>
    </rPh>
    <rPh sb="15" eb="17">
      <t>フザイ</t>
    </rPh>
    <rPh sb="21" eb="23">
      <t>バアイ</t>
    </rPh>
    <rPh sb="24" eb="26">
      <t>タイキョ</t>
    </rPh>
    <rPh sb="26" eb="27">
      <t>ビ</t>
    </rPh>
    <rPh sb="28" eb="30">
      <t>キホン</t>
    </rPh>
    <rPh sb="31" eb="34">
      <t>ネンドマツ</t>
    </rPh>
    <phoneticPr fontId="1"/>
  </si>
  <si>
    <t>←対象者一覧表より転記（直接入力不要）</t>
    <rPh sb="1" eb="4">
      <t>タイショウシャ</t>
    </rPh>
    <rPh sb="4" eb="7">
      <t>イチランヒョウ</t>
    </rPh>
    <rPh sb="9" eb="11">
      <t>テンキ</t>
    </rPh>
    <rPh sb="12" eb="18">
      <t>チョクセツニュウリョクフヨウ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</si>
</sst>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[$-411]ge\.m\.d;@"/>
    <numFmt numFmtId="178" formatCode="[$]ggge&quot;年&quot;m&quot;月&quot;d&quot;日&quot;;@" x16r2:formatCode16="[$-ja-JP-x-gannen]ggge&quot;年&quot;m&quot;月&quot;d&quot;日&quot;;@"/>
    <numFmt numFmtId="179" formatCode="#,##0&quot;円&quot;"/>
    <numFmt numFmtId="180" formatCode="#,##0.0;[Red]\-#,##0.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color rgb="FFFF0000"/>
      <name val="ＭＳ 明朝"/>
      <family val="1"/>
      <charset val="128"/>
    </font>
    <font>
      <b/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01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2" borderId="0" xfId="0" applyFill="1" applyAlignment="1" applyProtection="1">
      <alignment vertical="center" wrapText="1"/>
    </xf>
    <xf numFmtId="3" fontId="0" fillId="0" borderId="0" xfId="0" applyNumberFormat="1" applyProtection="1">
      <alignment vertical="center"/>
    </xf>
    <xf numFmtId="0" fontId="6" fillId="0" borderId="0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38" fontId="6" fillId="0" borderId="2" xfId="1" applyFont="1" applyBorder="1" applyAlignment="1">
      <alignment horizontal="right" vertical="center" wrapText="1"/>
    </xf>
    <xf numFmtId="38" fontId="6" fillId="0" borderId="2" xfId="1" applyFont="1" applyBorder="1" applyAlignment="1">
      <alignment vertical="center" wrapText="1"/>
    </xf>
    <xf numFmtId="38" fontId="6" fillId="0" borderId="2" xfId="0" applyNumberFormat="1" applyFont="1" applyBorder="1" applyAlignment="1">
      <alignment vertical="center" wrapText="1"/>
    </xf>
    <xf numFmtId="0" fontId="6" fillId="0" borderId="0" xfId="0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2" xfId="0" applyFont="1" applyBorder="1" applyAlignment="1" applyProtection="1">
      <alignment vertical="center" shrinkToFit="1"/>
    </xf>
    <xf numFmtId="3" fontId="5" fillId="0" borderId="2" xfId="0" applyNumberFormat="1" applyFont="1" applyBorder="1" applyAlignment="1" applyProtection="1">
      <alignment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Fill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 wrapText="1"/>
    </xf>
    <xf numFmtId="49" fontId="6" fillId="0" borderId="2" xfId="0" applyNumberFormat="1" applyFont="1" applyBorder="1" applyAlignment="1" applyProtection="1">
      <alignment horizontal="center" vertical="center"/>
    </xf>
    <xf numFmtId="0" fontId="6" fillId="0" borderId="2" xfId="0" applyFont="1" applyBorder="1" applyProtection="1">
      <alignment vertical="center"/>
    </xf>
    <xf numFmtId="38" fontId="6" fillId="0" borderId="2" xfId="1" applyFont="1" applyBorder="1" applyProtection="1">
      <alignment vertical="center"/>
    </xf>
    <xf numFmtId="0" fontId="6" fillId="0" borderId="2" xfId="0" applyFont="1" applyBorder="1" applyAlignment="1" applyProtection="1">
      <alignment horizontal="right" vertical="center"/>
    </xf>
    <xf numFmtId="38" fontId="6" fillId="0" borderId="2" xfId="1" applyFont="1" applyBorder="1" applyAlignment="1" applyProtection="1">
      <alignment horizontal="center" vertical="center"/>
    </xf>
    <xf numFmtId="38" fontId="6" fillId="0" borderId="0" xfId="1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38" fontId="6" fillId="0" borderId="2" xfId="0" applyNumberFormat="1" applyFont="1" applyBorder="1">
      <alignment vertical="center"/>
    </xf>
    <xf numFmtId="0" fontId="6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49" fontId="6" fillId="3" borderId="2" xfId="0" applyNumberFormat="1" applyFont="1" applyFill="1" applyBorder="1" applyAlignment="1" applyProtection="1">
      <alignment vertical="center" shrinkToFit="1"/>
      <protection locked="0"/>
    </xf>
    <xf numFmtId="40" fontId="6" fillId="3" borderId="2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vertical="center"/>
    </xf>
    <xf numFmtId="40" fontId="6" fillId="3" borderId="2" xfId="1" applyNumberFormat="1" applyFont="1" applyFill="1" applyBorder="1" applyAlignment="1" applyProtection="1">
      <alignment vertical="center" wrapText="1"/>
    </xf>
    <xf numFmtId="38" fontId="6" fillId="0" borderId="2" xfId="1" applyFont="1" applyBorder="1" applyAlignment="1" applyProtection="1">
      <alignment horizontal="right" vertical="center" wrapText="1"/>
    </xf>
    <xf numFmtId="38" fontId="6" fillId="0" borderId="2" xfId="1" applyFont="1" applyBorder="1" applyAlignment="1" applyProtection="1">
      <alignment vertical="center" wrapText="1"/>
    </xf>
    <xf numFmtId="38" fontId="6" fillId="0" borderId="2" xfId="0" applyNumberFormat="1" applyFont="1" applyBorder="1" applyProtection="1">
      <alignment vertical="center"/>
    </xf>
    <xf numFmtId="0" fontId="4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2" xfId="0" applyFont="1" applyBorder="1" applyAlignment="1">
      <alignment vertical="center" wrapText="1"/>
    </xf>
    <xf numFmtId="176" fontId="5" fillId="0" borderId="2" xfId="0" applyNumberFormat="1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2" xfId="0" applyNumberFormat="1" applyFont="1" applyBorder="1">
      <alignment vertical="center"/>
    </xf>
    <xf numFmtId="0" fontId="5" fillId="0" borderId="6" xfId="0" applyFont="1" applyBorder="1">
      <alignment vertical="center"/>
    </xf>
    <xf numFmtId="49" fontId="5" fillId="0" borderId="2" xfId="0" applyNumberFormat="1" applyFont="1" applyBorder="1">
      <alignment vertical="center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Alignment="1">
      <alignment vertical="center" shrinkToFit="1"/>
    </xf>
    <xf numFmtId="49" fontId="5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vertical="center" shrinkToFit="1"/>
      <protection locked="0"/>
    </xf>
    <xf numFmtId="177" fontId="6" fillId="3" borderId="2" xfId="0" applyNumberFormat="1" applyFont="1" applyFill="1" applyBorder="1" applyAlignment="1" applyProtection="1">
      <alignment vertical="center" shrinkToFit="1"/>
      <protection locked="0"/>
    </xf>
    <xf numFmtId="38" fontId="6" fillId="0" borderId="0" xfId="1" applyFont="1" applyBorder="1" applyAlignment="1" applyProtection="1">
      <alignment horizontal="center" vertical="center"/>
    </xf>
    <xf numFmtId="38" fontId="6" fillId="0" borderId="0" xfId="1" applyFont="1" applyBorder="1" applyProtection="1">
      <alignment vertical="center"/>
    </xf>
    <xf numFmtId="0" fontId="6" fillId="0" borderId="6" xfId="0" applyFont="1" applyBorder="1">
      <alignment vertical="center"/>
    </xf>
    <xf numFmtId="0" fontId="11" fillId="0" borderId="0" xfId="2">
      <alignment vertical="center"/>
    </xf>
    <xf numFmtId="0" fontId="11" fillId="0" borderId="11" xfId="2" applyBorder="1" applyAlignment="1" applyProtection="1">
      <alignment vertical="center" shrinkToFit="1"/>
      <protection locked="0"/>
    </xf>
    <xf numFmtId="0" fontId="14" fillId="0" borderId="11" xfId="2" applyFont="1" applyBorder="1" applyAlignment="1" applyProtection="1">
      <alignment vertical="center" shrinkToFit="1"/>
      <protection locked="0"/>
    </xf>
    <xf numFmtId="0" fontId="11" fillId="0" borderId="8" xfId="2" applyBorder="1" applyAlignment="1" applyProtection="1">
      <alignment vertical="center" shrinkToFit="1"/>
      <protection locked="0"/>
    </xf>
    <xf numFmtId="0" fontId="14" fillId="0" borderId="8" xfId="2" applyFont="1" applyBorder="1" applyAlignment="1" applyProtection="1">
      <alignment vertical="center" shrinkToFit="1"/>
      <protection locked="0"/>
    </xf>
    <xf numFmtId="0" fontId="11" fillId="0" borderId="10" xfId="2" applyBorder="1" applyAlignment="1" applyProtection="1">
      <alignment vertical="center" shrinkToFit="1"/>
      <protection locked="0"/>
    </xf>
    <xf numFmtId="0" fontId="14" fillId="0" borderId="10" xfId="2" applyFont="1" applyBorder="1" applyAlignment="1" applyProtection="1">
      <alignment vertical="center" shrinkToFit="1"/>
      <protection locked="0"/>
    </xf>
    <xf numFmtId="0" fontId="14" fillId="0" borderId="7" xfId="2" applyFont="1" applyBorder="1" applyAlignment="1" applyProtection="1">
      <alignment vertical="center" shrinkToFit="1"/>
      <protection locked="0"/>
    </xf>
    <xf numFmtId="0" fontId="11" fillId="0" borderId="14" xfId="2" applyBorder="1" applyAlignment="1" applyProtection="1">
      <alignment vertical="center" shrinkToFit="1"/>
      <protection locked="0"/>
    </xf>
    <xf numFmtId="0" fontId="14" fillId="0" borderId="15" xfId="2" applyFont="1" applyBorder="1" applyAlignment="1" applyProtection="1">
      <alignment vertical="center" shrinkToFit="1"/>
      <protection locked="0"/>
    </xf>
    <xf numFmtId="0" fontId="11" fillId="0" borderId="10" xfId="2" applyBorder="1" applyProtection="1">
      <alignment vertical="center"/>
      <protection locked="0"/>
    </xf>
    <xf numFmtId="0" fontId="11" fillId="0" borderId="16" xfId="2" applyBorder="1" applyProtection="1">
      <alignment vertical="center"/>
      <protection locked="0"/>
    </xf>
    <xf numFmtId="0" fontId="14" fillId="0" borderId="17" xfId="2" applyFont="1" applyBorder="1" applyAlignment="1" applyProtection="1">
      <alignment vertical="center" shrinkToFit="1"/>
      <protection locked="0"/>
    </xf>
    <xf numFmtId="0" fontId="11" fillId="0" borderId="18" xfId="2" applyBorder="1" applyProtection="1">
      <alignment vertical="center"/>
      <protection locked="0"/>
    </xf>
    <xf numFmtId="0" fontId="11" fillId="0" borderId="19" xfId="2" applyBorder="1" applyProtection="1">
      <alignment vertical="center"/>
      <protection locked="0"/>
    </xf>
    <xf numFmtId="0" fontId="14" fillId="0" borderId="20" xfId="2" applyFont="1" applyBorder="1" applyAlignment="1" applyProtection="1">
      <alignment vertical="center" shrinkToFit="1"/>
      <protection locked="0"/>
    </xf>
    <xf numFmtId="0" fontId="14" fillId="0" borderId="16" xfId="2" applyFont="1" applyBorder="1" applyAlignment="1" applyProtection="1">
      <alignment vertical="center" shrinkToFit="1"/>
      <protection locked="0"/>
    </xf>
    <xf numFmtId="0" fontId="14" fillId="0" borderId="12" xfId="2" applyFont="1" applyBorder="1" applyAlignment="1" applyProtection="1">
      <alignment vertical="center" shrinkToFit="1"/>
      <protection locked="0"/>
    </xf>
    <xf numFmtId="0" fontId="14" fillId="0" borderId="21" xfId="2" applyFont="1" applyBorder="1" applyAlignment="1" applyProtection="1">
      <alignment vertical="center" shrinkToFit="1"/>
      <protection locked="0"/>
    </xf>
    <xf numFmtId="0" fontId="14" fillId="0" borderId="23" xfId="2" applyFont="1" applyBorder="1" applyAlignment="1" applyProtection="1">
      <alignment vertical="center" shrinkToFit="1"/>
      <protection locked="0"/>
    </xf>
    <xf numFmtId="0" fontId="15" fillId="0" borderId="0" xfId="2" applyFont="1">
      <alignment vertical="center"/>
    </xf>
    <xf numFmtId="0" fontId="11" fillId="0" borderId="0" xfId="2" applyAlignment="1" applyProtection="1">
      <alignment horizontal="right" vertical="center"/>
      <protection locked="0"/>
    </xf>
    <xf numFmtId="0" fontId="6" fillId="0" borderId="5" xfId="0" applyFont="1" applyBorder="1" applyAlignment="1">
      <alignment horizontal="right" vertical="center"/>
    </xf>
    <xf numFmtId="38" fontId="20" fillId="0" borderId="11" xfId="3" applyFont="1" applyBorder="1" applyProtection="1">
      <alignment vertical="center"/>
      <protection locked="0"/>
    </xf>
    <xf numFmtId="38" fontId="20" fillId="0" borderId="12" xfId="3" applyFont="1" applyBorder="1" applyProtection="1">
      <alignment vertical="center"/>
      <protection locked="0"/>
    </xf>
    <xf numFmtId="38" fontId="20" fillId="0" borderId="13" xfId="3" applyFont="1" applyBorder="1" applyProtection="1">
      <alignment vertical="center"/>
      <protection locked="0"/>
    </xf>
    <xf numFmtId="38" fontId="20" fillId="0" borderId="0" xfId="3" applyFont="1" applyProtection="1">
      <alignment vertical="center"/>
      <protection locked="0"/>
    </xf>
    <xf numFmtId="38" fontId="20" fillId="5" borderId="2" xfId="3" applyFont="1" applyFill="1" applyBorder="1" applyProtection="1">
      <alignment vertical="center"/>
      <protection locked="0"/>
    </xf>
    <xf numFmtId="38" fontId="20" fillId="0" borderId="16" xfId="3" applyFont="1" applyBorder="1" applyProtection="1">
      <alignment vertical="center"/>
      <protection locked="0"/>
    </xf>
    <xf numFmtId="0" fontId="11" fillId="0" borderId="11" xfId="2" applyFont="1" applyBorder="1" applyProtection="1">
      <alignment vertical="center"/>
      <protection locked="0"/>
    </xf>
    <xf numFmtId="0" fontId="11" fillId="0" borderId="16" xfId="2" applyFont="1" applyBorder="1" applyProtection="1">
      <alignment vertical="center"/>
      <protection locked="0"/>
    </xf>
    <xf numFmtId="0" fontId="11" fillId="0" borderId="12" xfId="2" applyFont="1" applyBorder="1" applyProtection="1">
      <alignment vertical="center"/>
      <protection locked="0"/>
    </xf>
    <xf numFmtId="0" fontId="11" fillId="0" borderId="21" xfId="2" applyFont="1" applyBorder="1" applyProtection="1">
      <alignment vertical="center"/>
      <protection locked="0"/>
    </xf>
    <xf numFmtId="38" fontId="20" fillId="0" borderId="21" xfId="3" applyFont="1" applyBorder="1" applyProtection="1">
      <alignment vertical="center"/>
      <protection locked="0"/>
    </xf>
    <xf numFmtId="0" fontId="11" fillId="0" borderId="23" xfId="2" applyFont="1" applyBorder="1" applyProtection="1">
      <alignment vertical="center"/>
      <protection locked="0"/>
    </xf>
    <xf numFmtId="38" fontId="20" fillId="0" borderId="23" xfId="3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16" fillId="0" borderId="0" xfId="2" applyFont="1">
      <alignment vertical="center"/>
    </xf>
    <xf numFmtId="0" fontId="7" fillId="0" borderId="0" xfId="0" applyFont="1" applyAlignment="1" applyProtection="1">
      <alignment horizontal="right"/>
    </xf>
    <xf numFmtId="0" fontId="7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6" fillId="0" borderId="2" xfId="0" applyNumberFormat="1" applyFont="1" applyBorder="1" applyAlignment="1" applyProtection="1">
      <alignment horizontal="right" vertical="center"/>
    </xf>
    <xf numFmtId="0" fontId="6" fillId="0" borderId="5" xfId="0" applyFont="1" applyBorder="1">
      <alignment vertical="center"/>
    </xf>
    <xf numFmtId="0" fontId="8" fillId="0" borderId="0" xfId="0" applyFont="1">
      <alignment vertical="center"/>
    </xf>
    <xf numFmtId="49" fontId="6" fillId="3" borderId="2" xfId="0" applyNumberFormat="1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177" fontId="6" fillId="3" borderId="2" xfId="0" applyNumberFormat="1" applyFont="1" applyFill="1" applyBorder="1">
      <alignment vertical="center"/>
    </xf>
    <xf numFmtId="49" fontId="6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6" fillId="7" borderId="2" xfId="2" applyFont="1" applyFill="1" applyBorder="1">
      <alignment vertical="center"/>
    </xf>
    <xf numFmtId="38" fontId="6" fillId="3" borderId="2" xfId="1" applyFont="1" applyFill="1" applyBorder="1" applyProtection="1">
      <alignment vertical="center"/>
    </xf>
    <xf numFmtId="0" fontId="6" fillId="3" borderId="2" xfId="0" applyFont="1" applyFill="1" applyBorder="1" applyAlignment="1" applyProtection="1">
      <alignment horizontal="right" vertical="center"/>
    </xf>
    <xf numFmtId="180" fontId="6" fillId="0" borderId="9" xfId="0" applyNumberFormat="1" applyFont="1" applyBorder="1">
      <alignment vertical="center"/>
    </xf>
    <xf numFmtId="0" fontId="6" fillId="0" borderId="0" xfId="0" applyFont="1" applyAlignment="1">
      <alignment vertical="center" wrapText="1"/>
    </xf>
    <xf numFmtId="58" fontId="6" fillId="0" borderId="0" xfId="0" applyNumberFormat="1" applyFont="1" applyAlignment="1">
      <alignment horizontal="right" vertical="center"/>
    </xf>
    <xf numFmtId="0" fontId="16" fillId="0" borderId="0" xfId="2" applyFont="1" applyFill="1" applyBorder="1">
      <alignment vertical="center"/>
    </xf>
    <xf numFmtId="38" fontId="6" fillId="0" borderId="0" xfId="0" applyNumberFormat="1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38" fontId="6" fillId="0" borderId="0" xfId="0" applyNumberFormat="1" applyFont="1" applyFill="1" applyBorder="1" applyAlignment="1" applyProtection="1">
      <alignment horizontal="right" vertical="center"/>
    </xf>
    <xf numFmtId="38" fontId="6" fillId="0" borderId="2" xfId="1" applyFont="1" applyBorder="1">
      <alignment vertical="center"/>
    </xf>
    <xf numFmtId="38" fontId="6" fillId="0" borderId="2" xfId="1" applyFont="1" applyFill="1" applyBorder="1" applyAlignment="1">
      <alignment vertical="center"/>
    </xf>
    <xf numFmtId="0" fontId="21" fillId="6" borderId="3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3" borderId="2" xfId="0" applyFont="1" applyFill="1" applyBorder="1" applyAlignment="1" applyProtection="1">
      <alignment horizontal="right" vertical="center"/>
      <protection locked="0"/>
    </xf>
    <xf numFmtId="38" fontId="6" fillId="3" borderId="2" xfId="1" applyFont="1" applyFill="1" applyBorder="1" applyProtection="1">
      <alignment vertical="center"/>
      <protection locked="0"/>
    </xf>
    <xf numFmtId="38" fontId="6" fillId="0" borderId="2" xfId="0" applyNumberFormat="1" applyFont="1" applyBorder="1" applyAlignment="1" applyProtection="1">
      <alignment vertical="center" wrapText="1"/>
    </xf>
    <xf numFmtId="0" fontId="6" fillId="0" borderId="0" xfId="0" applyNumberFormat="1" applyFont="1" applyBorder="1" applyProtection="1">
      <alignment vertical="center"/>
    </xf>
    <xf numFmtId="180" fontId="6" fillId="0" borderId="9" xfId="0" applyNumberFormat="1" applyFont="1" applyBorder="1" applyProtection="1">
      <alignment vertical="center"/>
    </xf>
    <xf numFmtId="0" fontId="6" fillId="0" borderId="5" xfId="0" applyFont="1" applyBorder="1" applyAlignment="1" applyProtection="1">
      <alignment horizontal="right" vertical="center"/>
    </xf>
    <xf numFmtId="0" fontId="6" fillId="0" borderId="3" xfId="0" quotePrefix="1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1" fillId="0" borderId="0" xfId="2" applyProtection="1">
      <alignment vertical="center"/>
      <protection locked="0"/>
    </xf>
    <xf numFmtId="0" fontId="13" fillId="0" borderId="0" xfId="2" applyFont="1" applyProtection="1">
      <alignment vertical="center"/>
      <protection locked="0"/>
    </xf>
    <xf numFmtId="0" fontId="12" fillId="0" borderId="0" xfId="2" applyFont="1" applyProtection="1">
      <alignment vertical="center"/>
      <protection locked="0"/>
    </xf>
    <xf numFmtId="0" fontId="11" fillId="0" borderId="2" xfId="2" applyBorder="1" applyAlignment="1" applyProtection="1">
      <alignment vertical="center" shrinkToFit="1"/>
      <protection locked="0"/>
    </xf>
    <xf numFmtId="0" fontId="14" fillId="0" borderId="2" xfId="2" applyFont="1" applyBorder="1" applyAlignment="1" applyProtection="1">
      <alignment vertical="center" shrinkToFit="1"/>
      <protection locked="0"/>
    </xf>
    <xf numFmtId="0" fontId="15" fillId="0" borderId="0" xfId="2" applyFont="1" applyProtection="1">
      <alignment vertical="center"/>
      <protection locked="0"/>
    </xf>
    <xf numFmtId="38" fontId="20" fillId="2" borderId="2" xfId="3" applyFont="1" applyFill="1" applyBorder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vertical="top"/>
    </xf>
    <xf numFmtId="38" fontId="6" fillId="3" borderId="2" xfId="0" applyNumberFormat="1" applyFont="1" applyFill="1" applyBorder="1" applyProtection="1">
      <alignment vertical="center"/>
      <protection locked="0"/>
    </xf>
    <xf numFmtId="38" fontId="6" fillId="3" borderId="2" xfId="1" applyFont="1" applyFill="1" applyBorder="1">
      <alignment vertical="center"/>
    </xf>
    <xf numFmtId="0" fontId="6" fillId="3" borderId="6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49" fontId="6" fillId="3" borderId="5" xfId="0" applyNumberFormat="1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0" fontId="22" fillId="0" borderId="0" xfId="2" applyFont="1" applyProtection="1">
      <alignment vertical="center"/>
      <protection locked="0"/>
    </xf>
    <xf numFmtId="0" fontId="11" fillId="0" borderId="0" xfId="2" applyProtection="1">
      <alignment vertical="center"/>
    </xf>
    <xf numFmtId="0" fontId="13" fillId="0" borderId="0" xfId="2" applyFont="1" applyProtection="1">
      <alignment vertical="center"/>
    </xf>
    <xf numFmtId="0" fontId="12" fillId="0" borderId="0" xfId="2" applyFont="1" applyProtection="1">
      <alignment vertical="center"/>
    </xf>
    <xf numFmtId="0" fontId="11" fillId="0" borderId="2" xfId="2" applyBorder="1" applyAlignment="1" applyProtection="1">
      <alignment horizontal="center" vertical="center"/>
    </xf>
    <xf numFmtId="0" fontId="11" fillId="0" borderId="11" xfId="2" applyBorder="1" applyAlignment="1" applyProtection="1">
      <alignment vertical="center" shrinkToFit="1"/>
    </xf>
    <xf numFmtId="38" fontId="18" fillId="0" borderId="11" xfId="3" applyFont="1" applyBorder="1" applyProtection="1">
      <alignment vertical="center"/>
    </xf>
    <xf numFmtId="0" fontId="14" fillId="0" borderId="11" xfId="2" applyFont="1" applyBorder="1" applyAlignment="1" applyProtection="1">
      <alignment vertical="center" shrinkToFit="1"/>
    </xf>
    <xf numFmtId="0" fontId="11" fillId="0" borderId="8" xfId="2" applyBorder="1" applyAlignment="1" applyProtection="1">
      <alignment vertical="center" shrinkToFit="1"/>
    </xf>
    <xf numFmtId="38" fontId="18" fillId="0" borderId="12" xfId="3" applyFont="1" applyBorder="1" applyProtection="1">
      <alignment vertical="center"/>
    </xf>
    <xf numFmtId="0" fontId="14" fillId="0" borderId="8" xfId="2" applyFont="1" applyBorder="1" applyAlignment="1" applyProtection="1">
      <alignment vertical="center" shrinkToFit="1"/>
    </xf>
    <xf numFmtId="38" fontId="18" fillId="0" borderId="13" xfId="3" applyFont="1" applyBorder="1" applyProtection="1">
      <alignment vertical="center"/>
    </xf>
    <xf numFmtId="0" fontId="11" fillId="0" borderId="10" xfId="2" applyBorder="1" applyAlignment="1" applyProtection="1">
      <alignment vertical="center" shrinkToFit="1"/>
    </xf>
    <xf numFmtId="38" fontId="18" fillId="0" borderId="0" xfId="3" applyFont="1" applyProtection="1">
      <alignment vertical="center"/>
    </xf>
    <xf numFmtId="0" fontId="14" fillId="0" borderId="10" xfId="2" applyFont="1" applyBorder="1" applyAlignment="1" applyProtection="1">
      <alignment vertical="center" shrinkToFit="1"/>
    </xf>
    <xf numFmtId="0" fontId="11" fillId="0" borderId="7" xfId="2" applyBorder="1" applyProtection="1">
      <alignment vertical="center"/>
    </xf>
    <xf numFmtId="38" fontId="18" fillId="5" borderId="2" xfId="3" applyFont="1" applyFill="1" applyBorder="1" applyProtection="1">
      <alignment vertical="center"/>
    </xf>
    <xf numFmtId="0" fontId="14" fillId="0" borderId="7" xfId="2" applyFont="1" applyBorder="1" applyAlignment="1" applyProtection="1">
      <alignment vertical="center" shrinkToFit="1"/>
    </xf>
    <xf numFmtId="0" fontId="11" fillId="0" borderId="14" xfId="2" applyBorder="1" applyAlignment="1" applyProtection="1">
      <alignment vertical="center" shrinkToFit="1"/>
    </xf>
    <xf numFmtId="0" fontId="14" fillId="0" borderId="15" xfId="2" applyFont="1" applyBorder="1" applyAlignment="1" applyProtection="1">
      <alignment vertical="center" shrinkToFit="1"/>
    </xf>
    <xf numFmtId="0" fontId="11" fillId="0" borderId="10" xfId="2" applyBorder="1" applyProtection="1">
      <alignment vertical="center"/>
    </xf>
    <xf numFmtId="0" fontId="11" fillId="0" borderId="16" xfId="2" applyBorder="1" applyProtection="1">
      <alignment vertical="center"/>
    </xf>
    <xf numFmtId="38" fontId="18" fillId="0" borderId="16" xfId="3" applyFont="1" applyBorder="1" applyProtection="1">
      <alignment vertical="center"/>
    </xf>
    <xf numFmtId="0" fontId="14" fillId="0" borderId="17" xfId="2" applyFont="1" applyBorder="1" applyAlignment="1" applyProtection="1">
      <alignment vertical="center" shrinkToFit="1"/>
    </xf>
    <xf numFmtId="0" fontId="11" fillId="0" borderId="18" xfId="2" applyBorder="1" applyProtection="1">
      <alignment vertical="center"/>
    </xf>
    <xf numFmtId="0" fontId="11" fillId="0" borderId="8" xfId="2" applyBorder="1" applyProtection="1">
      <alignment vertical="center"/>
    </xf>
    <xf numFmtId="0" fontId="11" fillId="0" borderId="19" xfId="2" applyBorder="1" applyProtection="1">
      <alignment vertical="center"/>
    </xf>
    <xf numFmtId="0" fontId="14" fillId="0" borderId="20" xfId="2" applyFont="1" applyBorder="1" applyAlignment="1" applyProtection="1">
      <alignment vertical="center" shrinkToFit="1"/>
    </xf>
    <xf numFmtId="38" fontId="18" fillId="2" borderId="2" xfId="3" applyFont="1" applyFill="1" applyBorder="1" applyProtection="1">
      <alignment vertical="center"/>
    </xf>
    <xf numFmtId="0" fontId="14" fillId="0" borderId="2" xfId="2" applyFont="1" applyBorder="1" applyAlignment="1" applyProtection="1">
      <alignment vertical="center" shrinkToFit="1"/>
    </xf>
    <xf numFmtId="0" fontId="18" fillId="0" borderId="11" xfId="2" applyFont="1" applyBorder="1" applyProtection="1">
      <alignment vertical="center"/>
    </xf>
    <xf numFmtId="0" fontId="19" fillId="0" borderId="11" xfId="2" applyFont="1" applyBorder="1" applyAlignment="1" applyProtection="1">
      <alignment vertical="center" shrinkToFit="1"/>
    </xf>
    <xf numFmtId="0" fontId="18" fillId="0" borderId="16" xfId="2" applyFont="1" applyBorder="1" applyProtection="1">
      <alignment vertical="center"/>
    </xf>
    <xf numFmtId="0" fontId="19" fillId="0" borderId="16" xfId="2" applyFont="1" applyBorder="1" applyAlignment="1" applyProtection="1">
      <alignment vertical="center" shrinkToFit="1"/>
    </xf>
    <xf numFmtId="38" fontId="11" fillId="0" borderId="0" xfId="2" applyNumberFormat="1" applyProtection="1">
      <alignment vertical="center"/>
    </xf>
    <xf numFmtId="0" fontId="18" fillId="0" borderId="12" xfId="2" applyFont="1" applyBorder="1" applyProtection="1">
      <alignment vertical="center"/>
    </xf>
    <xf numFmtId="0" fontId="19" fillId="0" borderId="12" xfId="2" applyFont="1" applyBorder="1" applyAlignment="1" applyProtection="1">
      <alignment vertical="center" shrinkToFit="1"/>
    </xf>
    <xf numFmtId="0" fontId="19" fillId="0" borderId="21" xfId="2" applyFont="1" applyBorder="1" applyAlignment="1" applyProtection="1">
      <alignment vertical="center" shrinkToFit="1"/>
    </xf>
    <xf numFmtId="0" fontId="18" fillId="0" borderId="23" xfId="2" applyFont="1" applyBorder="1" applyProtection="1">
      <alignment vertical="center"/>
    </xf>
    <xf numFmtId="38" fontId="18" fillId="0" borderId="23" xfId="3" applyFont="1" applyBorder="1" applyProtection="1">
      <alignment vertical="center"/>
    </xf>
    <xf numFmtId="0" fontId="19" fillId="0" borderId="23" xfId="2" applyFont="1" applyBorder="1" applyAlignment="1" applyProtection="1">
      <alignment vertical="center" shrinkToFit="1"/>
    </xf>
    <xf numFmtId="0" fontId="15" fillId="0" borderId="0" xfId="2" applyFont="1" applyProtection="1">
      <alignment vertical="center"/>
    </xf>
    <xf numFmtId="0" fontId="11" fillId="0" borderId="0" xfId="2" applyAlignment="1" applyProtection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3" xfId="0" applyNumberFormat="1" applyFont="1" applyBorder="1" applyAlignment="1" applyProtection="1">
      <alignment horizontal="center" vertical="center"/>
      <protection locked="0"/>
    </xf>
    <xf numFmtId="178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179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 applyProtection="1">
      <alignment horizontal="center" vertical="center"/>
    </xf>
    <xf numFmtId="58" fontId="6" fillId="0" borderId="0" xfId="0" applyNumberFormat="1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179" fontId="6" fillId="0" borderId="5" xfId="0" applyNumberFormat="1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178" fontId="6" fillId="6" borderId="3" xfId="0" applyNumberFormat="1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1" fillId="0" borderId="2" xfId="2" applyBorder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1" fillId="0" borderId="7" xfId="2" applyBorder="1" applyProtection="1">
      <alignment vertical="center"/>
      <protection locked="0"/>
    </xf>
    <xf numFmtId="0" fontId="11" fillId="0" borderId="8" xfId="2" applyBorder="1" applyProtection="1">
      <alignment vertical="center"/>
      <protection locked="0"/>
    </xf>
    <xf numFmtId="0" fontId="11" fillId="0" borderId="0" xfId="2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11" fillId="0" borderId="8" xfId="2" applyFont="1" applyBorder="1" applyAlignment="1" applyProtection="1">
      <alignment horizontal="center" vertical="center"/>
      <protection locked="0"/>
    </xf>
    <xf numFmtId="0" fontId="11" fillId="0" borderId="22" xfId="2" applyFont="1" applyBorder="1" applyAlignment="1" applyProtection="1">
      <alignment horizontal="center" vertical="center"/>
      <protection locked="0"/>
    </xf>
    <xf numFmtId="0" fontId="11" fillId="0" borderId="1" xfId="2" applyBorder="1" applyAlignment="1" applyProtection="1">
      <alignment vertical="center" shrinkToFit="1"/>
      <protection locked="0"/>
    </xf>
    <xf numFmtId="0" fontId="11" fillId="0" borderId="3" xfId="2" applyBorder="1" applyAlignment="1" applyProtection="1">
      <alignment vertical="center" shrinkToFit="1"/>
      <protection locked="0"/>
    </xf>
    <xf numFmtId="0" fontId="18" fillId="0" borderId="3" xfId="2" applyFont="1" applyBorder="1" applyAlignment="1" applyProtection="1">
      <alignment vertical="center" shrinkToFit="1"/>
    </xf>
    <xf numFmtId="0" fontId="11" fillId="0" borderId="0" xfId="2" applyAlignment="1" applyProtection="1">
      <alignment horizontal="center" vertical="center"/>
    </xf>
    <xf numFmtId="0" fontId="11" fillId="0" borderId="2" xfId="2" applyBorder="1" applyAlignment="1" applyProtection="1">
      <alignment horizontal="center" vertical="center"/>
    </xf>
    <xf numFmtId="0" fontId="11" fillId="0" borderId="8" xfId="2" applyBorder="1" applyAlignment="1" applyProtection="1">
      <alignment horizontal="center" vertical="center"/>
    </xf>
    <xf numFmtId="0" fontId="11" fillId="0" borderId="22" xfId="2" applyBorder="1" applyAlignment="1" applyProtection="1">
      <alignment horizontal="center" vertical="center"/>
    </xf>
    <xf numFmtId="0" fontId="18" fillId="0" borderId="1" xfId="2" applyFont="1" applyBorder="1" applyAlignment="1" applyProtection="1">
      <alignment vertical="center" shrinkToFit="1"/>
    </xf>
    <xf numFmtId="0" fontId="12" fillId="0" borderId="0" xfId="2" applyFont="1" applyAlignment="1" applyProtection="1">
      <alignment horizontal="center" vertical="center"/>
    </xf>
    <xf numFmtId="0" fontId="17" fillId="0" borderId="0" xfId="2" applyFont="1" applyAlignment="1" applyProtection="1">
      <alignment horizontal="center" vertical="center"/>
    </xf>
    <xf numFmtId="0" fontId="11" fillId="0" borderId="7" xfId="2" applyBorder="1" applyProtection="1">
      <alignment vertical="center"/>
    </xf>
    <xf numFmtId="0" fontId="11" fillId="0" borderId="8" xfId="2" applyBorder="1" applyProtection="1">
      <alignment vertical="center"/>
    </xf>
    <xf numFmtId="49" fontId="6" fillId="3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8" fontId="6" fillId="0" borderId="2" xfId="0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center" vertical="center" shrinkToFit="1"/>
      <protection locked="0"/>
    </xf>
    <xf numFmtId="38" fontId="6" fillId="0" borderId="2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49" fontId="6" fillId="3" borderId="5" xfId="0" applyNumberFormat="1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38" fontId="6" fillId="0" borderId="2" xfId="0" applyNumberFormat="1" applyFont="1" applyBorder="1" applyAlignment="1">
      <alignment horizontal="center" vertical="center"/>
    </xf>
    <xf numFmtId="38" fontId="6" fillId="3" borderId="2" xfId="0" applyNumberFormat="1" applyFont="1" applyFill="1" applyBorder="1" applyAlignment="1" applyProtection="1">
      <alignment horizontal="right" vertical="center"/>
      <protection locked="0"/>
    </xf>
    <xf numFmtId="0" fontId="6" fillId="3" borderId="2" xfId="0" applyFont="1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38" fontId="6" fillId="4" borderId="7" xfId="1" applyFont="1" applyFill="1" applyBorder="1" applyAlignment="1" applyProtection="1">
      <alignment horizontal="center" vertical="center" wrapText="1"/>
    </xf>
    <xf numFmtId="38" fontId="6" fillId="4" borderId="8" xfId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38" fontId="20" fillId="0" borderId="11" xfId="3" applyFont="1" applyBorder="1" applyProtection="1">
      <alignment vertical="center"/>
    </xf>
  </cellXfs>
  <cellStyles count="4">
    <cellStyle name="桁区切り" xfId="1" builtinId="6"/>
    <cellStyle name="桁区切り 2" xfId="3" xr:uid="{B330A2C3-5E96-475D-B09A-C62958765ED2}"/>
    <cellStyle name="標準" xfId="0" builtinId="0"/>
    <cellStyle name="標準 2" xfId="2" xr:uid="{304B91F9-F7F2-436A-88B4-F6D10134BD9D}"/>
  </cellStyles>
  <dxfs count="0"/>
  <tableStyles count="0" defaultTableStyle="TableStyleMedium2" defaultPivotStyle="PivotStyleLight16"/>
  <colors>
    <mruColors>
      <color rgb="FFCCE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1165411</xdr:colOff>
      <xdr:row>0</xdr:row>
      <xdr:rowOff>78441</xdr:rowOff>
    </xdr:from>
    <xdr:ext cx="1651000" cy="6508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747A3E-28AC-40E1-82DC-FD00CE95D203}"/>
            </a:ext>
          </a:extLst>
        </xdr:cNvPr>
        <xdr:cNvSpPr txBox="1"/>
      </xdr:nvSpPr>
      <xdr:spPr>
        <a:xfrm>
          <a:off x="7213786" y="78441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3</xdr:col>
      <xdr:colOff>1165411</xdr:colOff>
      <xdr:row>5</xdr:row>
      <xdr:rowOff>89646</xdr:rowOff>
    </xdr:from>
    <xdr:ext cx="2745441" cy="381001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68848-7514-4D41-A688-A39743DCAB48}"/>
            </a:ext>
          </a:extLst>
        </xdr:cNvPr>
        <xdr:cNvSpPr txBox="1"/>
      </xdr:nvSpPr>
      <xdr:spPr>
        <a:xfrm>
          <a:off x="5703793" y="1658470"/>
          <a:ext cx="2745441" cy="381001"/>
        </a:xfrm>
        <a:prstGeom prst="wedgeRoundRectCallout">
          <a:avLst>
            <a:gd name="adj1" fmla="val 8983"/>
            <a:gd name="adj2" fmla="val -8806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日付は「令和８年３月３１日」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627530</xdr:colOff>
      <xdr:row>22</xdr:row>
      <xdr:rowOff>246529</xdr:rowOff>
    </xdr:from>
    <xdr:ext cx="4034119" cy="81802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B907AA1-F03C-4791-BA54-14051AD78B0A}"/>
            </a:ext>
          </a:extLst>
        </xdr:cNvPr>
        <xdr:cNvSpPr txBox="1"/>
      </xdr:nvSpPr>
      <xdr:spPr>
        <a:xfrm>
          <a:off x="2117912" y="7048500"/>
          <a:ext cx="4034119" cy="818029"/>
        </a:xfrm>
        <a:prstGeom prst="wedgeRoundRectCallout">
          <a:avLst>
            <a:gd name="adj1" fmla="val 57763"/>
            <a:gd name="adj2" fmla="val 2160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「経費所要所用総額」、「通知を受けた</a:t>
          </a: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交付決定額」は、自動入力のため、入力しない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537883</xdr:colOff>
      <xdr:row>9</xdr:row>
      <xdr:rowOff>22411</xdr:rowOff>
    </xdr:from>
    <xdr:ext cx="4874559" cy="649941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C4F1504-BD16-4B5E-8148-394DF95884A3}"/>
            </a:ext>
          </a:extLst>
        </xdr:cNvPr>
        <xdr:cNvSpPr txBox="1"/>
      </xdr:nvSpPr>
      <xdr:spPr>
        <a:xfrm>
          <a:off x="3585883" y="2644587"/>
          <a:ext cx="4874559" cy="649941"/>
        </a:xfrm>
        <a:prstGeom prst="wedgeRoundRectCallout">
          <a:avLst>
            <a:gd name="adj1" fmla="val -56178"/>
            <a:gd name="adj2" fmla="val -161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「住所（所在地）」、「氏名（団体名及び代表者名）」は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「交付申請書」、「請求書」と同一にしてください。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403412</xdr:colOff>
      <xdr:row>27</xdr:row>
      <xdr:rowOff>62753</xdr:rowOff>
    </xdr:from>
    <xdr:ext cx="3888442" cy="95698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99EFE70-0FFC-4C6D-B410-9869D08FE6EE}"/>
            </a:ext>
          </a:extLst>
        </xdr:cNvPr>
        <xdr:cNvSpPr txBox="1"/>
      </xdr:nvSpPr>
      <xdr:spPr>
        <a:xfrm>
          <a:off x="4941794" y="7906871"/>
          <a:ext cx="3888442" cy="956982"/>
        </a:xfrm>
        <a:prstGeom prst="wedgeRoundRectCallout">
          <a:avLst>
            <a:gd name="adj1" fmla="val -41635"/>
            <a:gd name="adj2" fmla="val -7167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・「着手年月日」は、「令和７年４月１日」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・ただし、年度途中に運営開始した場合は、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佐倉市援護の利用者の入居日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1086969</xdr:colOff>
      <xdr:row>20</xdr:row>
      <xdr:rowOff>174811</xdr:rowOff>
    </xdr:from>
    <xdr:ext cx="1770531" cy="97939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1A7A68-E193-466F-B3A0-8ED018E03C2B}"/>
            </a:ext>
          </a:extLst>
        </xdr:cNvPr>
        <xdr:cNvSpPr txBox="1"/>
      </xdr:nvSpPr>
      <xdr:spPr>
        <a:xfrm>
          <a:off x="7115734" y="5934635"/>
          <a:ext cx="1770531" cy="979394"/>
        </a:xfrm>
        <a:prstGeom prst="wedgeRoundRectCallout">
          <a:avLst>
            <a:gd name="adj1" fmla="val -72222"/>
            <a:gd name="adj2" fmla="val 2555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令和７年度末時点の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佐倉市援護の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入居者数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4</xdr:col>
      <xdr:colOff>1075764</xdr:colOff>
      <xdr:row>16</xdr:row>
      <xdr:rowOff>56029</xdr:rowOff>
    </xdr:from>
    <xdr:ext cx="1736913" cy="90767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673B59C-8D6F-4D75-A7ED-3E4E7B84E30D}"/>
            </a:ext>
          </a:extLst>
        </xdr:cNvPr>
        <xdr:cNvSpPr txBox="1"/>
      </xdr:nvSpPr>
      <xdr:spPr>
        <a:xfrm>
          <a:off x="7104529" y="4941794"/>
          <a:ext cx="1736913" cy="907677"/>
        </a:xfrm>
        <a:prstGeom prst="wedgeRoundRectCallout">
          <a:avLst>
            <a:gd name="adj1" fmla="val -98657"/>
            <a:gd name="adj2" fmla="val 13672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交付申請日時点の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佐倉市援護の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入居者数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0</xdr:col>
      <xdr:colOff>51546</xdr:colOff>
      <xdr:row>30</xdr:row>
      <xdr:rowOff>271183</xdr:rowOff>
    </xdr:from>
    <xdr:ext cx="5663454" cy="97267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ED3BEB-08F4-467F-BAC3-3C4F31A5B36F}"/>
            </a:ext>
          </a:extLst>
        </xdr:cNvPr>
        <xdr:cNvSpPr txBox="1"/>
      </xdr:nvSpPr>
      <xdr:spPr>
        <a:xfrm>
          <a:off x="51546" y="10154771"/>
          <a:ext cx="5663454" cy="972670"/>
        </a:xfrm>
        <a:prstGeom prst="wedgeRoundRectCallout">
          <a:avLst>
            <a:gd name="adj1" fmla="val 28556"/>
            <a:gd name="adj2" fmla="val -17830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・「完了年月日」は、「令和８年３月３１日」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・ただし、年度途中に佐倉市援護の利用者が０人になった場合は、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その佐倉市援護の利用者の退去日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1232648</xdr:colOff>
      <xdr:row>0</xdr:row>
      <xdr:rowOff>67235</xdr:rowOff>
    </xdr:from>
    <xdr:ext cx="3709146" cy="77320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6B64E4C-CD5B-4EC8-A552-36CF5C9D70C7}"/>
            </a:ext>
          </a:extLst>
        </xdr:cNvPr>
        <xdr:cNvSpPr txBox="1"/>
      </xdr:nvSpPr>
      <xdr:spPr>
        <a:xfrm>
          <a:off x="2728073" y="67235"/>
          <a:ext cx="3709146" cy="773206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　　　　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744072</xdr:colOff>
      <xdr:row>11</xdr:row>
      <xdr:rowOff>116542</xdr:rowOff>
    </xdr:from>
    <xdr:ext cx="3558987" cy="67907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90ED7C-1A6A-4A2E-9BF2-5BCCB43E9B69}"/>
            </a:ext>
          </a:extLst>
        </xdr:cNvPr>
        <xdr:cNvSpPr txBox="1"/>
      </xdr:nvSpPr>
      <xdr:spPr>
        <a:xfrm>
          <a:off x="3792072" y="3433483"/>
          <a:ext cx="3558987" cy="679075"/>
        </a:xfrm>
        <a:prstGeom prst="wedgeRoundRectCallout">
          <a:avLst>
            <a:gd name="adj1" fmla="val -70730"/>
            <a:gd name="adj2" fmla="val 153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団体（法人）名と代表者氏名の両方を記載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押印は不要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890588</xdr:colOff>
      <xdr:row>17</xdr:row>
      <xdr:rowOff>152403</xdr:rowOff>
    </xdr:from>
    <xdr:ext cx="1359693" cy="407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B2AE4-61DE-439C-BDBA-CD2402E4CC02}"/>
            </a:ext>
          </a:extLst>
        </xdr:cNvPr>
        <xdr:cNvSpPr txBox="1"/>
      </xdr:nvSpPr>
      <xdr:spPr>
        <a:xfrm>
          <a:off x="5748338" y="3605216"/>
          <a:ext cx="1359693" cy="407192"/>
        </a:xfrm>
        <a:prstGeom prst="wedgeRoundRectCallout">
          <a:avLst>
            <a:gd name="adj1" fmla="val -121118"/>
            <a:gd name="adj2" fmla="val 112182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400">
            <a:effectLst/>
          </a:endParaRPr>
        </a:p>
      </xdr:txBody>
    </xdr:sp>
    <xdr:clientData/>
  </xdr:oneCellAnchor>
  <xdr:oneCellAnchor>
    <xdr:from>
      <xdr:col>3</xdr:col>
      <xdr:colOff>345280</xdr:colOff>
      <xdr:row>17</xdr:row>
      <xdr:rowOff>35719</xdr:rowOff>
    </xdr:from>
    <xdr:ext cx="3559969" cy="53578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060DBB-2B6C-43B3-BE1E-F97BFCBF2A8F}"/>
            </a:ext>
          </a:extLst>
        </xdr:cNvPr>
        <xdr:cNvSpPr txBox="1"/>
      </xdr:nvSpPr>
      <xdr:spPr>
        <a:xfrm>
          <a:off x="5203030" y="3488532"/>
          <a:ext cx="3559969" cy="535781"/>
        </a:xfrm>
        <a:prstGeom prst="wedgeRoundRectCallout">
          <a:avLst>
            <a:gd name="adj1" fmla="val -65026"/>
            <a:gd name="adj2" fmla="val -5132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・「収入」と「支出」の「合計」は一致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oneCellAnchor>
  <xdr:oneCellAnchor>
    <xdr:from>
      <xdr:col>3</xdr:col>
      <xdr:colOff>285750</xdr:colOff>
      <xdr:row>27</xdr:row>
      <xdr:rowOff>83342</xdr:rowOff>
    </xdr:from>
    <xdr:ext cx="4869656" cy="273843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FB43577-31C3-4D03-A2C1-A0BAA9FF0854}"/>
            </a:ext>
          </a:extLst>
        </xdr:cNvPr>
        <xdr:cNvSpPr txBox="1"/>
      </xdr:nvSpPr>
      <xdr:spPr>
        <a:xfrm>
          <a:off x="5143500" y="5488780"/>
          <a:ext cx="4869656" cy="2738438"/>
        </a:xfrm>
        <a:prstGeom prst="wedgeRoundRectCallout">
          <a:avLst>
            <a:gd name="adj1" fmla="val -53695"/>
            <a:gd name="adj2" fmla="val -4386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・法人全体のうち、佐倉市援護の利用者分のみに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かかった経費を入力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障害福祉サービス受給者証（水色・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A4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「支給市町村名」に「佐倉市」と記載のある利用者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体験は対象外</a:t>
          </a:r>
          <a:endParaRPr kumimoji="1" lang="en-US" altLang="ja-JP" sz="1400" b="1" u="sng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・対象経費は、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名称、種別、理由の如何を問わず、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グループ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ホームの 運営に要する人件費、運営費等とし、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建設費、修繕費、 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利用者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が負担する食材料費・家賃・</a:t>
          </a:r>
          <a:endParaRPr kumimoji="1" lang="en-US" altLang="ja-JP" sz="1400" b="1" u="sng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光熱水費等は含ま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ない</a:t>
          </a:r>
          <a:endParaRPr kumimoji="1" lang="ja-JP" altLang="en-US" sz="1400" b="1" u="sng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619125</xdr:colOff>
      <xdr:row>4</xdr:row>
      <xdr:rowOff>3</xdr:rowOff>
    </xdr:from>
    <xdr:ext cx="3690937" cy="55959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E82824-EA3A-4742-A290-509D98BF0A63}"/>
            </a:ext>
          </a:extLst>
        </xdr:cNvPr>
        <xdr:cNvSpPr txBox="1"/>
      </xdr:nvSpPr>
      <xdr:spPr>
        <a:xfrm>
          <a:off x="5476875" y="714378"/>
          <a:ext cx="3690937" cy="559592"/>
        </a:xfrm>
        <a:prstGeom prst="wedgeRoundRectCallout">
          <a:avLst>
            <a:gd name="adj1" fmla="val -70216"/>
            <a:gd name="adj2" fmla="val 7833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対象者一覧」の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「④年間サービス費」（行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36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Q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3</xdr:col>
      <xdr:colOff>676275</xdr:colOff>
      <xdr:row>7</xdr:row>
      <xdr:rowOff>142874</xdr:rowOff>
    </xdr:from>
    <xdr:ext cx="3895725" cy="62150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1BABBC0-34FA-41BB-A718-BD25573E7C8D}"/>
            </a:ext>
          </a:extLst>
        </xdr:cNvPr>
        <xdr:cNvSpPr txBox="1"/>
      </xdr:nvSpPr>
      <xdr:spPr>
        <a:xfrm>
          <a:off x="5534025" y="1452562"/>
          <a:ext cx="3895725" cy="621506"/>
        </a:xfrm>
        <a:prstGeom prst="wedgeRoundRectCallout">
          <a:avLst>
            <a:gd name="adj1" fmla="val -65715"/>
            <a:gd name="adj2" fmla="val -1889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・国保連の請求明細書から算出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（処遇改善加算、夜間視店頭体制加算など）</a:t>
          </a:r>
        </a:p>
      </xdr:txBody>
    </xdr:sp>
    <xdr:clientData/>
  </xdr:oneCellAnchor>
  <xdr:oneCellAnchor>
    <xdr:from>
      <xdr:col>3</xdr:col>
      <xdr:colOff>616743</xdr:colOff>
      <xdr:row>10</xdr:row>
      <xdr:rowOff>176218</xdr:rowOff>
    </xdr:from>
    <xdr:ext cx="3943352" cy="87153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BC36B59-BDED-461C-82C3-C93595C15D5D}"/>
            </a:ext>
          </a:extLst>
        </xdr:cNvPr>
        <xdr:cNvSpPr txBox="1"/>
      </xdr:nvSpPr>
      <xdr:spPr>
        <a:xfrm>
          <a:off x="5474493" y="2128843"/>
          <a:ext cx="3943352" cy="871532"/>
        </a:xfrm>
        <a:prstGeom prst="wedgeRoundRectCallout">
          <a:avLst>
            <a:gd name="adj1" fmla="val -69711"/>
            <a:gd name="adj2" fmla="val -6694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対象者一覧」の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「補助基準額計（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と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D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を比較して少ない額）」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（行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11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400">
              <a:solidFill>
                <a:srgbClr val="FF0000"/>
              </a:solidFill>
              <a:latin typeface="記入例"/>
            </a:rPr>
            <a:t>J</a:t>
          </a:r>
          <a:r>
            <a:rPr kumimoji="1" lang="ja-JP" altLang="en-US" sz="1400">
              <a:solidFill>
                <a:srgbClr val="FFC000"/>
              </a:solidFill>
              <a:latin typeface="記入例"/>
            </a:rPr>
            <a:t>Ｊ</a:t>
          </a:r>
          <a:r>
            <a:rPr kumimoji="1" lang="ja-JP" altLang="en-US" sz="1400">
              <a:solidFill>
                <a:srgbClr val="FF0000"/>
              </a:solidFill>
              <a:latin typeface="記入例"/>
            </a:rPr>
            <a:t>）を</a:t>
          </a:r>
          <a:r>
            <a:rPr kumimoji="1" lang="ja-JP" altLang="en-US" sz="1400" b="1" u="sng">
              <a:solidFill>
                <a:srgbClr val="FF0000"/>
              </a:solidFill>
              <a:latin typeface="記入例"/>
            </a:rPr>
            <a:t>転記</a:t>
          </a:r>
        </a:p>
      </xdr:txBody>
    </xdr:sp>
    <xdr:clientData/>
  </xdr:oneCellAnchor>
  <xdr:oneCellAnchor>
    <xdr:from>
      <xdr:col>4</xdr:col>
      <xdr:colOff>1095375</xdr:colOff>
      <xdr:row>0</xdr:row>
      <xdr:rowOff>71437</xdr:rowOff>
    </xdr:from>
    <xdr:ext cx="1651000" cy="650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0466D0-BE58-4BB6-91AE-B7982E3AF53A}"/>
            </a:ext>
          </a:extLst>
        </xdr:cNvPr>
        <xdr:cNvSpPr txBox="1"/>
      </xdr:nvSpPr>
      <xdr:spPr>
        <a:xfrm>
          <a:off x="7858125" y="71437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4</xdr:col>
      <xdr:colOff>309563</xdr:colOff>
      <xdr:row>47</xdr:row>
      <xdr:rowOff>107156</xdr:rowOff>
    </xdr:from>
    <xdr:ext cx="1320051" cy="40117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706C08-262D-4588-A2B6-5C724B5870B1}"/>
            </a:ext>
          </a:extLst>
        </xdr:cNvPr>
        <xdr:cNvSpPr txBox="1"/>
      </xdr:nvSpPr>
      <xdr:spPr>
        <a:xfrm>
          <a:off x="7072313" y="9822656"/>
          <a:ext cx="1320051" cy="401171"/>
        </a:xfrm>
        <a:prstGeom prst="wedgeRoundRectCallout">
          <a:avLst>
            <a:gd name="adj1" fmla="val -74550"/>
            <a:gd name="adj2" fmla="val 123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記入例"/>
            </a:rPr>
            <a:t>押印は不要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3</xdr:col>
      <xdr:colOff>678655</xdr:colOff>
      <xdr:row>42</xdr:row>
      <xdr:rowOff>35722</xdr:rowOff>
    </xdr:from>
    <xdr:ext cx="4512469" cy="106455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FA8E508-2988-41FC-87A1-9941F50E090F}"/>
            </a:ext>
          </a:extLst>
        </xdr:cNvPr>
        <xdr:cNvSpPr txBox="1"/>
      </xdr:nvSpPr>
      <xdr:spPr>
        <a:xfrm>
          <a:off x="5536405" y="8655847"/>
          <a:ext cx="4512469" cy="1064559"/>
        </a:xfrm>
        <a:prstGeom prst="wedgeRoundRectCallout">
          <a:avLst>
            <a:gd name="adj1" fmla="val -54389"/>
            <a:gd name="adj2" fmla="val 3193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「法人所在地」、「法人名」、「代表者職・氏名」は、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「交付申請書」、「実績報告書」、「請求書」と同一にしてください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16328</xdr:colOff>
      <xdr:row>28</xdr:row>
      <xdr:rowOff>193221</xdr:rowOff>
    </xdr:from>
    <xdr:ext cx="4596493" cy="4191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9AD876F-9342-43EA-AF3A-1EEB762AFC55}"/>
            </a:ext>
          </a:extLst>
        </xdr:cNvPr>
        <xdr:cNvSpPr txBox="1"/>
      </xdr:nvSpPr>
      <xdr:spPr>
        <a:xfrm>
          <a:off x="6275614" y="8371114"/>
          <a:ext cx="4596493" cy="419100"/>
        </a:xfrm>
        <a:prstGeom prst="wedgeRoundRectCallout">
          <a:avLst>
            <a:gd name="adj1" fmla="val 78201"/>
            <a:gd name="adj2" fmla="val -635318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endParaRPr kumimoji="1" lang="en-US" altLang="ja-JP" sz="1400">
            <a:solidFill>
              <a:srgbClr val="00B0F0"/>
            </a:solidFill>
            <a:latin typeface="記入例"/>
          </a:endParaRPr>
        </a:p>
      </xdr:txBody>
    </xdr:sp>
    <xdr:clientData/>
  </xdr:oneCellAnchor>
  <xdr:oneCellAnchor>
    <xdr:from>
      <xdr:col>16</xdr:col>
      <xdr:colOff>714375</xdr:colOff>
      <xdr:row>10</xdr:row>
      <xdr:rowOff>353786</xdr:rowOff>
    </xdr:from>
    <xdr:ext cx="3503839" cy="10160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F3266D-AD04-4A3F-BABC-FB4D910852DC}"/>
            </a:ext>
          </a:extLst>
        </xdr:cNvPr>
        <xdr:cNvSpPr txBox="1"/>
      </xdr:nvSpPr>
      <xdr:spPr>
        <a:xfrm>
          <a:off x="18253982" y="3156857"/>
          <a:ext cx="3503839" cy="1016000"/>
        </a:xfrm>
        <a:prstGeom prst="wedgeRoundRectCallout">
          <a:avLst>
            <a:gd name="adj1" fmla="val -43442"/>
            <a:gd name="adj2" fmla="val 1611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4-1.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精算書」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の「計」（行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24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K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14</xdr:col>
      <xdr:colOff>514804</xdr:colOff>
      <xdr:row>12</xdr:row>
      <xdr:rowOff>544286</xdr:rowOff>
    </xdr:from>
    <xdr:ext cx="2803526" cy="80508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FD52330-1FAB-4E7E-AA0F-6966F787973D}"/>
            </a:ext>
          </a:extLst>
        </xdr:cNvPr>
        <xdr:cNvSpPr txBox="1"/>
      </xdr:nvSpPr>
      <xdr:spPr>
        <a:xfrm>
          <a:off x="15550697" y="4095750"/>
          <a:ext cx="2803526" cy="805089"/>
        </a:xfrm>
        <a:prstGeom prst="wedgeRoundRectCallout">
          <a:avLst>
            <a:gd name="adj1" fmla="val -79553"/>
            <a:gd name="adj2" fmla="val 10980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下欄の（注３）の計算式を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参照の上、入力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10</xdr:col>
      <xdr:colOff>628650</xdr:colOff>
      <xdr:row>19</xdr:row>
      <xdr:rowOff>136525</xdr:rowOff>
    </xdr:from>
    <xdr:ext cx="3222172" cy="62547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7C9612C-FABE-4DD9-94F8-7E642FDFAA19}"/>
            </a:ext>
          </a:extLst>
        </xdr:cNvPr>
        <xdr:cNvSpPr txBox="1"/>
      </xdr:nvSpPr>
      <xdr:spPr>
        <a:xfrm>
          <a:off x="11500757" y="7402739"/>
          <a:ext cx="3222172" cy="625475"/>
        </a:xfrm>
        <a:prstGeom prst="wedgeRoundRectCallout">
          <a:avLst>
            <a:gd name="adj1" fmla="val 4089"/>
            <a:gd name="adj2" fmla="val -1301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 b="0">
              <a:solidFill>
                <a:srgbClr val="FF0000"/>
              </a:solidFill>
              <a:latin typeface="記入例"/>
            </a:rPr>
            <a:t>事業所台帳の登録情報と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一致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11</xdr:col>
      <xdr:colOff>8616</xdr:colOff>
      <xdr:row>15</xdr:row>
      <xdr:rowOff>4535</xdr:rowOff>
    </xdr:from>
    <xdr:ext cx="1793875" cy="17938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43F6AC-2EFA-4F90-9DF3-C6F6C5BF01F7}"/>
            </a:ext>
          </a:extLst>
        </xdr:cNvPr>
        <xdr:cNvSpPr txBox="1"/>
      </xdr:nvSpPr>
      <xdr:spPr>
        <a:xfrm>
          <a:off x="12132580" y="4399642"/>
          <a:ext cx="1793875" cy="1793875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5</xdr:col>
      <xdr:colOff>41274</xdr:colOff>
      <xdr:row>15</xdr:row>
      <xdr:rowOff>25399</xdr:rowOff>
    </xdr:from>
    <xdr:ext cx="1793875" cy="179387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D32D460-CD71-413D-9C6E-C0A455CBC8D7}"/>
            </a:ext>
          </a:extLst>
        </xdr:cNvPr>
        <xdr:cNvSpPr txBox="1"/>
      </xdr:nvSpPr>
      <xdr:spPr>
        <a:xfrm>
          <a:off x="4479924" y="4397374"/>
          <a:ext cx="1793875" cy="1793875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16</xdr:col>
      <xdr:colOff>426358</xdr:colOff>
      <xdr:row>30</xdr:row>
      <xdr:rowOff>374197</xdr:rowOff>
    </xdr:from>
    <xdr:ext cx="3810000" cy="75519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9C8EAC3-ECFA-493A-AAC7-B2C126FBD889}"/>
            </a:ext>
          </a:extLst>
        </xdr:cNvPr>
        <xdr:cNvSpPr txBox="1"/>
      </xdr:nvSpPr>
      <xdr:spPr>
        <a:xfrm>
          <a:off x="17965965" y="11981090"/>
          <a:ext cx="3810000" cy="755197"/>
        </a:xfrm>
        <a:prstGeom prst="wedgeRoundRectCallout">
          <a:avLst>
            <a:gd name="adj1" fmla="val 35069"/>
            <a:gd name="adj2" fmla="val 20694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・０円超になる場合は補助対象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・０円超にならない場合は補助対象外</a:t>
          </a:r>
        </a:p>
      </xdr:txBody>
    </xdr:sp>
    <xdr:clientData/>
  </xdr:oneCellAnchor>
  <xdr:oneCellAnchor>
    <xdr:from>
      <xdr:col>1</xdr:col>
      <xdr:colOff>104775</xdr:colOff>
      <xdr:row>19</xdr:row>
      <xdr:rowOff>104775</xdr:rowOff>
    </xdr:from>
    <xdr:ext cx="4399190" cy="1378404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8A9711-F9AB-4F08-B366-446DFB87CEBE}"/>
            </a:ext>
          </a:extLst>
        </xdr:cNvPr>
        <xdr:cNvSpPr txBox="1"/>
      </xdr:nvSpPr>
      <xdr:spPr>
        <a:xfrm>
          <a:off x="567418" y="6704239"/>
          <a:ext cx="4399190" cy="1378404"/>
        </a:xfrm>
        <a:prstGeom prst="wedgeRoundRectCallout">
          <a:avLst>
            <a:gd name="adj1" fmla="val -23284"/>
            <a:gd name="adj2" fmla="val -9262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・佐倉市援護の利用者分のみ対象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障害福祉サービス受給者証（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AA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・水色）の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　「支給市町村名」に「佐倉市」と記載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体験は対象外</a:t>
          </a:r>
        </a:p>
      </xdr:txBody>
    </xdr:sp>
    <xdr:clientData/>
  </xdr:oneCellAnchor>
  <xdr:oneCellAnchor>
    <xdr:from>
      <xdr:col>12</xdr:col>
      <xdr:colOff>138794</xdr:colOff>
      <xdr:row>0</xdr:row>
      <xdr:rowOff>77108</xdr:rowOff>
    </xdr:from>
    <xdr:ext cx="3086100" cy="158296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5D9FC7-8882-4702-8B07-D57A6D5C0DCF}"/>
            </a:ext>
          </a:extLst>
        </xdr:cNvPr>
        <xdr:cNvSpPr txBox="1"/>
      </xdr:nvSpPr>
      <xdr:spPr>
        <a:xfrm>
          <a:off x="13188044" y="77108"/>
          <a:ext cx="3086100" cy="1582964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・黄色セル：選択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6</xdr:col>
      <xdr:colOff>796017</xdr:colOff>
      <xdr:row>18</xdr:row>
      <xdr:rowOff>126999</xdr:rowOff>
    </xdr:from>
    <xdr:ext cx="3079751" cy="81189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08576C-6A75-4021-9FA5-A83E5ED8BC01}"/>
            </a:ext>
          </a:extLst>
        </xdr:cNvPr>
        <xdr:cNvSpPr txBox="1"/>
      </xdr:nvSpPr>
      <xdr:spPr>
        <a:xfrm>
          <a:off x="6116410" y="6331856"/>
          <a:ext cx="3079751" cy="811894"/>
        </a:xfrm>
        <a:prstGeom prst="wedgeRoundRectCallout">
          <a:avLst>
            <a:gd name="adj1" fmla="val -57575"/>
            <a:gd name="adj2" fmla="val -8995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年度途中に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入退去した場合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のみ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12</xdr:col>
      <xdr:colOff>149678</xdr:colOff>
      <xdr:row>24</xdr:row>
      <xdr:rowOff>272143</xdr:rowOff>
    </xdr:from>
    <xdr:ext cx="4027714" cy="10160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04D90FA-2DD8-4B3F-91C2-4C4FE81F145C}"/>
            </a:ext>
          </a:extLst>
        </xdr:cNvPr>
        <xdr:cNvSpPr txBox="1"/>
      </xdr:nvSpPr>
      <xdr:spPr>
        <a:xfrm>
          <a:off x="13198928" y="9511393"/>
          <a:ext cx="4027714" cy="1016000"/>
        </a:xfrm>
        <a:prstGeom prst="wedgeRoundRectCallout">
          <a:avLst>
            <a:gd name="adj1" fmla="val 70648"/>
            <a:gd name="adj2" fmla="val 38324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収支決算書」の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「収入」の「自立支援給付費」の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「年間サービス費」（行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8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）と一致</a:t>
          </a:r>
        </a:p>
      </xdr:txBody>
    </xdr:sp>
    <xdr:clientData/>
  </xdr:oneCellAnchor>
  <xdr:oneCellAnchor>
    <xdr:from>
      <xdr:col>3</xdr:col>
      <xdr:colOff>451758</xdr:colOff>
      <xdr:row>12</xdr:row>
      <xdr:rowOff>27216</xdr:rowOff>
    </xdr:from>
    <xdr:ext cx="5453742" cy="99332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C9CF91-7A1A-49F3-9876-22B4DA73D6E3}"/>
            </a:ext>
          </a:extLst>
        </xdr:cNvPr>
        <xdr:cNvSpPr txBox="1"/>
      </xdr:nvSpPr>
      <xdr:spPr>
        <a:xfrm>
          <a:off x="3118758" y="3578680"/>
          <a:ext cx="5453742" cy="993320"/>
        </a:xfrm>
        <a:prstGeom prst="wedgeRoundRectCallout">
          <a:avLst>
            <a:gd name="adj1" fmla="val -27041"/>
            <a:gd name="adj2" fmla="val -8906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収支決算書」の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「収入」の「自立支援給付費」の「年間サービス費」と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「寄付金等」の「寄付金」を合計した数字を入力</a:t>
          </a:r>
        </a:p>
      </xdr:txBody>
    </xdr:sp>
    <xdr:clientData/>
  </xdr:oneCellAnchor>
  <xdr:oneCellAnchor>
    <xdr:from>
      <xdr:col>6</xdr:col>
      <xdr:colOff>802821</xdr:colOff>
      <xdr:row>28</xdr:row>
      <xdr:rowOff>40821</xdr:rowOff>
    </xdr:from>
    <xdr:ext cx="5102679" cy="73478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DFACC96-DB59-43E2-8EED-88CD961A8243}"/>
            </a:ext>
          </a:extLst>
        </xdr:cNvPr>
        <xdr:cNvSpPr txBox="1"/>
      </xdr:nvSpPr>
      <xdr:spPr>
        <a:xfrm>
          <a:off x="6123214" y="8218714"/>
          <a:ext cx="5102679" cy="734786"/>
        </a:xfrm>
        <a:prstGeom prst="wedgeRoundRectCallout">
          <a:avLst>
            <a:gd name="adj1" fmla="val -87874"/>
            <a:gd name="adj2" fmla="val -310643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・「区分」、「住居定員」、「人員配置体制加算」等、</a:t>
          </a:r>
          <a:endParaRPr kumimoji="1" lang="en-US" altLang="ja-JP" sz="14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記入例"/>
            </a:rPr>
            <a:t>　変更があった場合は、行を分けて入力</a:t>
          </a:r>
          <a:endParaRPr kumimoji="1" lang="en-US" altLang="ja-JP" sz="1400">
            <a:solidFill>
              <a:srgbClr val="00B0F0"/>
            </a:solidFill>
            <a:latin typeface="記入例"/>
          </a:endParaRPr>
        </a:p>
      </xdr:txBody>
    </xdr:sp>
    <xdr:clientData/>
  </xdr:oneCellAnchor>
  <xdr:oneCellAnchor>
    <xdr:from>
      <xdr:col>17</xdr:col>
      <xdr:colOff>1047750</xdr:colOff>
      <xdr:row>0</xdr:row>
      <xdr:rowOff>163285</xdr:rowOff>
    </xdr:from>
    <xdr:ext cx="1651000" cy="650875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1F4C7E3-5615-4532-B899-7505EA4A5D60}"/>
            </a:ext>
          </a:extLst>
        </xdr:cNvPr>
        <xdr:cNvSpPr txBox="1"/>
      </xdr:nvSpPr>
      <xdr:spPr>
        <a:xfrm>
          <a:off x="20029714" y="163285"/>
          <a:ext cx="1651000" cy="650875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10</xdr:col>
      <xdr:colOff>312965</xdr:colOff>
      <xdr:row>11</xdr:row>
      <xdr:rowOff>13606</xdr:rowOff>
    </xdr:from>
    <xdr:ext cx="4286250" cy="15376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23402E-68D1-4A1F-B2FF-168ED70319D8}"/>
            </a:ext>
          </a:extLst>
        </xdr:cNvPr>
        <xdr:cNvSpPr txBox="1"/>
      </xdr:nvSpPr>
      <xdr:spPr>
        <a:xfrm>
          <a:off x="11185072" y="3347356"/>
          <a:ext cx="4286250" cy="1537608"/>
        </a:xfrm>
        <a:prstGeom prst="wedgeRoundRectCallout">
          <a:avLst>
            <a:gd name="adj1" fmla="val -70656"/>
            <a:gd name="adj2" fmla="val -67272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・シート名「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2.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収支決算書」の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「収入」の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「補助金収入」の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「佐倉市運営費補助金」（行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10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C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）へ転記</a:t>
          </a:r>
        </a:p>
      </xdr:txBody>
    </xdr:sp>
    <xdr:clientData/>
  </xdr:oneCellAnchor>
  <xdr:oneCellAnchor>
    <xdr:from>
      <xdr:col>16</xdr:col>
      <xdr:colOff>898070</xdr:colOff>
      <xdr:row>3</xdr:row>
      <xdr:rowOff>190500</xdr:rowOff>
    </xdr:from>
    <xdr:ext cx="2803526" cy="80508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6B5CCA-FACC-42E2-9319-41429EBCBD93}"/>
            </a:ext>
          </a:extLst>
        </xdr:cNvPr>
        <xdr:cNvSpPr txBox="1"/>
      </xdr:nvSpPr>
      <xdr:spPr>
        <a:xfrm>
          <a:off x="18437677" y="1265464"/>
          <a:ext cx="2803526" cy="805089"/>
        </a:xfrm>
        <a:prstGeom prst="wedgeRoundRectCallout">
          <a:avLst>
            <a:gd name="adj1" fmla="val -71302"/>
            <a:gd name="adj2" fmla="val -1747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今年度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GH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運営費補助金の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担当者情報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13</xdr:col>
      <xdr:colOff>81643</xdr:colOff>
      <xdr:row>8</xdr:row>
      <xdr:rowOff>0</xdr:rowOff>
    </xdr:from>
    <xdr:ext cx="3741964" cy="966107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751277D5-86EF-4274-A1BA-0A87BE00DD95}"/>
            </a:ext>
          </a:extLst>
        </xdr:cNvPr>
        <xdr:cNvSpPr txBox="1"/>
      </xdr:nvSpPr>
      <xdr:spPr>
        <a:xfrm>
          <a:off x="14056179" y="2163536"/>
          <a:ext cx="3741964" cy="966107"/>
        </a:xfrm>
        <a:prstGeom prst="wedgeRoundRectCallout">
          <a:avLst>
            <a:gd name="adj1" fmla="val -102284"/>
            <a:gd name="adj2" fmla="val 35545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交付決定通知書の記載金額を確認し、入力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268946</xdr:colOff>
      <xdr:row>6</xdr:row>
      <xdr:rowOff>78443</xdr:rowOff>
    </xdr:from>
    <xdr:ext cx="5569320" cy="728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E7D8D7-8FDB-4A99-99B6-F5BCE4D5AE32}"/>
            </a:ext>
          </a:extLst>
        </xdr:cNvPr>
        <xdr:cNvSpPr txBox="1"/>
      </xdr:nvSpPr>
      <xdr:spPr>
        <a:xfrm>
          <a:off x="2084299" y="2229972"/>
          <a:ext cx="5569320" cy="728384"/>
        </a:xfrm>
        <a:prstGeom prst="wedgeRoundRectCallout">
          <a:avLst>
            <a:gd name="adj1" fmla="val 5730"/>
            <a:gd name="adj2" fmla="val -63126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「利用者名」、「区分」、「地域単価」、「補助基準額」は自動入力のため入力しない</a:t>
          </a:r>
          <a:endParaRPr kumimoji="1" lang="en-US" altLang="ja-JP" sz="1600">
            <a:solidFill>
              <a:schemeClr val="accent4"/>
            </a:solidFill>
            <a:latin typeface="記入例"/>
          </a:endParaRPr>
        </a:p>
      </xdr:txBody>
    </xdr:sp>
    <xdr:clientData/>
  </xdr:oneCellAnchor>
  <xdr:oneCellAnchor>
    <xdr:from>
      <xdr:col>6</xdr:col>
      <xdr:colOff>1058795</xdr:colOff>
      <xdr:row>0</xdr:row>
      <xdr:rowOff>67236</xdr:rowOff>
    </xdr:from>
    <xdr:ext cx="3086100" cy="112058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2A9E015-01EA-4764-A870-125AF7E96D04}"/>
            </a:ext>
          </a:extLst>
        </xdr:cNvPr>
        <xdr:cNvSpPr txBox="1"/>
      </xdr:nvSpPr>
      <xdr:spPr>
        <a:xfrm>
          <a:off x="6202295" y="67236"/>
          <a:ext cx="3086100" cy="1120588"/>
        </a:xfrm>
        <a:prstGeom prst="wedgeRoundRectCallout">
          <a:avLst>
            <a:gd name="adj1" fmla="val 7396"/>
            <a:gd name="adj2" fmla="val -5091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en-US" altLang="ja-JP" sz="1600">
              <a:solidFill>
                <a:srgbClr val="FF0000"/>
              </a:solidFill>
              <a:latin typeface="記入例"/>
            </a:rPr>
            <a:t>【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凡例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】</a:t>
          </a: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・水色セル：入力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・白色セル：入力・変更不可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12</xdr:col>
      <xdr:colOff>343460</xdr:colOff>
      <xdr:row>0</xdr:row>
      <xdr:rowOff>0</xdr:rowOff>
    </xdr:from>
    <xdr:ext cx="1651000" cy="48185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397D7EC-7C26-4EF9-8490-27D777AAE959}"/>
            </a:ext>
          </a:extLst>
        </xdr:cNvPr>
        <xdr:cNvSpPr txBox="1"/>
      </xdr:nvSpPr>
      <xdr:spPr>
        <a:xfrm>
          <a:off x="11717431" y="0"/>
          <a:ext cx="1651000" cy="481853"/>
        </a:xfrm>
        <a:prstGeom prst="rect">
          <a:avLst/>
        </a:prstGeom>
        <a:solidFill>
          <a:schemeClr val="lt1"/>
        </a:solidFill>
        <a:ln w="3492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2400">
              <a:solidFill>
                <a:schemeClr val="accent1"/>
              </a:solidFill>
              <a:latin typeface="記入例"/>
            </a:rPr>
            <a:t>記入例</a:t>
          </a:r>
        </a:p>
      </xdr:txBody>
    </xdr:sp>
    <xdr:clientData/>
  </xdr:oneCellAnchor>
  <xdr:oneCellAnchor>
    <xdr:from>
      <xdr:col>5</xdr:col>
      <xdr:colOff>711014</xdr:colOff>
      <xdr:row>19</xdr:row>
      <xdr:rowOff>93572</xdr:rowOff>
    </xdr:from>
    <xdr:ext cx="4370614" cy="101600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6B79A8F-19CE-4E33-AD9D-2AD849518E2C}"/>
            </a:ext>
          </a:extLst>
        </xdr:cNvPr>
        <xdr:cNvSpPr txBox="1"/>
      </xdr:nvSpPr>
      <xdr:spPr>
        <a:xfrm>
          <a:off x="4745132" y="6548160"/>
          <a:ext cx="4370614" cy="1016000"/>
        </a:xfrm>
        <a:prstGeom prst="wedgeRoundRectCallout">
          <a:avLst>
            <a:gd name="adj1" fmla="val 67927"/>
            <a:gd name="adj2" fmla="val 74484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シート「</a:t>
          </a:r>
          <a:r>
            <a:rPr kumimoji="1" lang="en-US" altLang="ja-JP" sz="1600" b="1">
              <a:solidFill>
                <a:srgbClr val="FF0000"/>
              </a:solidFill>
              <a:latin typeface="記入例"/>
            </a:rPr>
            <a:t>3.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対象者一覧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」の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「④年間サービス費」（行</a:t>
          </a:r>
          <a:r>
            <a:rPr kumimoji="1" lang="en-US" altLang="ja-JP" sz="1600" b="1">
              <a:solidFill>
                <a:srgbClr val="FF0000"/>
              </a:solidFill>
              <a:latin typeface="記入例"/>
            </a:rPr>
            <a:t>36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列</a:t>
          </a:r>
          <a:r>
            <a:rPr kumimoji="1" lang="en-US" altLang="ja-JP" sz="1600" b="1">
              <a:solidFill>
                <a:srgbClr val="FF0000"/>
              </a:solidFill>
              <a:latin typeface="記入例"/>
            </a:rPr>
            <a:t>Q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）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と一致</a:t>
          </a:r>
        </a:p>
      </xdr:txBody>
    </xdr:sp>
    <xdr:clientData/>
  </xdr:oneCellAnchor>
  <xdr:oneCellAnchor>
    <xdr:from>
      <xdr:col>11</xdr:col>
      <xdr:colOff>145674</xdr:colOff>
      <xdr:row>16</xdr:row>
      <xdr:rowOff>11206</xdr:rowOff>
    </xdr:from>
    <xdr:ext cx="2409267" cy="152848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E4745-10DC-4C3F-A798-8D18CBA39741}"/>
            </a:ext>
          </a:extLst>
        </xdr:cNvPr>
        <xdr:cNvSpPr txBox="1"/>
      </xdr:nvSpPr>
      <xdr:spPr>
        <a:xfrm>
          <a:off x="10836086" y="5524500"/>
          <a:ext cx="2409267" cy="1528483"/>
        </a:xfrm>
        <a:prstGeom prst="wedgeRoundRectCallout">
          <a:avLst>
            <a:gd name="adj1" fmla="val -43154"/>
            <a:gd name="adj2" fmla="val -329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人員配置体制加算、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定員、区分が年度途中で変わった場合は、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シートを分けること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10</xdr:col>
      <xdr:colOff>275668</xdr:colOff>
      <xdr:row>4</xdr:row>
      <xdr:rowOff>112059</xdr:rowOff>
    </xdr:from>
    <xdr:ext cx="3500716" cy="138952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D076696-EBD4-4AF8-8D18-28DEF7B0B8FA}"/>
            </a:ext>
          </a:extLst>
        </xdr:cNvPr>
        <xdr:cNvSpPr txBox="1"/>
      </xdr:nvSpPr>
      <xdr:spPr>
        <a:xfrm>
          <a:off x="9856697" y="1524000"/>
          <a:ext cx="3500716" cy="1389529"/>
        </a:xfrm>
        <a:prstGeom prst="wedgeRoundRectCallout">
          <a:avLst>
            <a:gd name="adj1" fmla="val -73785"/>
            <a:gd name="adj2" fmla="val 48060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 「月間単位数（単位）」、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「月間単位数</a:t>
          </a:r>
          <a:r>
            <a:rPr kumimoji="1" lang="en-US" altLang="ja-JP" sz="1600">
              <a:solidFill>
                <a:srgbClr val="FF0000"/>
              </a:solidFill>
              <a:latin typeface="記入例"/>
            </a:rPr>
            <a:t>×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地域単価（円）」、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「月間サービス費（円）」は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l"/>
          <a:r>
            <a:rPr kumimoji="1" lang="ja-JP" altLang="en-US" sz="1600">
              <a:solidFill>
                <a:srgbClr val="FF0000"/>
              </a:solidFill>
              <a:latin typeface="記入例"/>
            </a:rPr>
            <a:t>自動入力のため入力しない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1</xdr:col>
      <xdr:colOff>504264</xdr:colOff>
      <xdr:row>8</xdr:row>
      <xdr:rowOff>235323</xdr:rowOff>
    </xdr:from>
    <xdr:ext cx="6701117" cy="17705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753327-B608-4097-BC67-8074448FEF57}"/>
            </a:ext>
          </a:extLst>
        </xdr:cNvPr>
        <xdr:cNvSpPr txBox="1"/>
      </xdr:nvSpPr>
      <xdr:spPr>
        <a:xfrm>
          <a:off x="694764" y="3126441"/>
          <a:ext cx="6701117" cy="1770530"/>
        </a:xfrm>
        <a:prstGeom prst="flowChartAlternateProcess">
          <a:avLst/>
        </a:prstGeom>
        <a:noFill/>
        <a:ln w="38100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twoCellAnchor>
    <xdr:from>
      <xdr:col>2</xdr:col>
      <xdr:colOff>22411</xdr:colOff>
      <xdr:row>4</xdr:row>
      <xdr:rowOff>369792</xdr:rowOff>
    </xdr:from>
    <xdr:to>
      <xdr:col>10</xdr:col>
      <xdr:colOff>2</xdr:colOff>
      <xdr:row>5</xdr:row>
      <xdr:rowOff>215484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16EDDFAB-25EF-4201-B805-A35EAA48D6B4}"/>
            </a:ext>
          </a:extLst>
        </xdr:cNvPr>
        <xdr:cNvSpPr/>
      </xdr:nvSpPr>
      <xdr:spPr>
        <a:xfrm rot="16200000">
          <a:off x="5046964" y="-2536849"/>
          <a:ext cx="215486" cy="8852649"/>
        </a:xfrm>
        <a:prstGeom prst="leftBrace">
          <a:avLst>
            <a:gd name="adj1" fmla="val 24123"/>
            <a:gd name="adj2" fmla="val 50000"/>
          </a:avLst>
        </a:prstGeom>
        <a:ln w="3492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1109382</xdr:colOff>
      <xdr:row>8</xdr:row>
      <xdr:rowOff>89650</xdr:rowOff>
    </xdr:from>
    <xdr:to>
      <xdr:col>10</xdr:col>
      <xdr:colOff>1086970</xdr:colOff>
      <xdr:row>8</xdr:row>
      <xdr:rowOff>246530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44182025-EA7B-4AEA-BC4B-67309F8796DA}"/>
            </a:ext>
          </a:extLst>
        </xdr:cNvPr>
        <xdr:cNvSpPr/>
      </xdr:nvSpPr>
      <xdr:spPr>
        <a:xfrm rot="5400000">
          <a:off x="8936692" y="1406340"/>
          <a:ext cx="156880" cy="3305735"/>
        </a:xfrm>
        <a:prstGeom prst="leftBrace">
          <a:avLst>
            <a:gd name="adj1" fmla="val 24123"/>
            <a:gd name="adj2" fmla="val 50000"/>
          </a:avLst>
        </a:prstGeom>
        <a:ln w="3492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298077</xdr:colOff>
      <xdr:row>15</xdr:row>
      <xdr:rowOff>40341</xdr:rowOff>
    </xdr:from>
    <xdr:ext cx="4352364" cy="844924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7F19946-A66C-4D2F-A3B2-435D3B56C644}"/>
            </a:ext>
          </a:extLst>
        </xdr:cNvPr>
        <xdr:cNvSpPr txBox="1"/>
      </xdr:nvSpPr>
      <xdr:spPr>
        <a:xfrm>
          <a:off x="1004048" y="5239870"/>
          <a:ext cx="4352364" cy="844924"/>
        </a:xfrm>
        <a:prstGeom prst="wedgeRoundRectCallout">
          <a:avLst>
            <a:gd name="adj1" fmla="val -18935"/>
            <a:gd name="adj2" fmla="val -9935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 ①２月末までの国保連の請求明細書を基に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各月のサービス</a:t>
          </a:r>
          <a:r>
            <a:rPr kumimoji="1" lang="ja-JP" altLang="en-US" sz="1600" b="1" u="sng">
              <a:solidFill>
                <a:srgbClr val="FF0000"/>
              </a:solidFill>
              <a:latin typeface="記入例"/>
            </a:rPr>
            <a:t>単位数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を入力</a:t>
          </a:r>
          <a:endParaRPr kumimoji="1" lang="en-US" altLang="ja-JP" sz="1600">
            <a:solidFill>
              <a:srgbClr val="FF0000"/>
            </a:solidFill>
            <a:latin typeface="記入例"/>
          </a:endParaRPr>
        </a:p>
      </xdr:txBody>
    </xdr:sp>
    <xdr:clientData/>
  </xdr:oneCellAnchor>
  <xdr:oneCellAnchor>
    <xdr:from>
      <xdr:col>2</xdr:col>
      <xdr:colOff>302558</xdr:colOff>
      <xdr:row>20</xdr:row>
      <xdr:rowOff>56029</xdr:rowOff>
    </xdr:from>
    <xdr:ext cx="3384176" cy="84492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C4970BB1-C07C-4589-A7E5-921F695126D4}"/>
            </a:ext>
          </a:extLst>
        </xdr:cNvPr>
        <xdr:cNvSpPr txBox="1"/>
      </xdr:nvSpPr>
      <xdr:spPr>
        <a:xfrm>
          <a:off x="1008529" y="6824382"/>
          <a:ext cx="3384176" cy="844926"/>
        </a:xfrm>
        <a:prstGeom prst="wedgeRoundRectCallout">
          <a:avLst>
            <a:gd name="adj1" fmla="val -61319"/>
            <a:gd name="adj2" fmla="val 35919"/>
            <a:gd name="adj3" fmla="val 16667"/>
          </a:avLst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36000" tIns="36000" rIns="36000" bIns="36000" rtlCol="0" anchor="ctr">
          <a:noAutofit/>
        </a:bodyPr>
        <a:lstStyle/>
        <a:p>
          <a:pPr algn="ctr"/>
          <a:r>
            <a:rPr kumimoji="1" lang="ja-JP" altLang="en-US" sz="1600">
              <a:solidFill>
                <a:srgbClr val="FF0000"/>
              </a:solidFill>
              <a:latin typeface="記入例"/>
            </a:rPr>
            <a:t>３月のみ、国保連の請求明細では</a:t>
          </a:r>
          <a:r>
            <a:rPr kumimoji="1" lang="ja-JP" altLang="en-US" sz="1600" b="1">
              <a:solidFill>
                <a:srgbClr val="FF0000"/>
              </a:solidFill>
              <a:latin typeface="記入例"/>
            </a:rPr>
            <a:t>なく</a:t>
          </a:r>
          <a:r>
            <a:rPr kumimoji="1" lang="ja-JP" altLang="en-US" sz="1600">
              <a:solidFill>
                <a:srgbClr val="FF0000"/>
              </a:solidFill>
              <a:latin typeface="記入例"/>
            </a:rPr>
            <a:t>、</a:t>
          </a:r>
          <a:r>
            <a:rPr kumimoji="1" lang="ja-JP" altLang="en-US" sz="1600" u="sng">
              <a:solidFill>
                <a:srgbClr val="FF0000"/>
              </a:solidFill>
              <a:latin typeface="記入例"/>
            </a:rPr>
            <a:t>利用実績を入力すること</a:t>
          </a:r>
          <a:endParaRPr kumimoji="1" lang="en-US" altLang="ja-JP" sz="1600" u="sng">
            <a:solidFill>
              <a:srgbClr val="FF0000"/>
            </a:solidFill>
            <a:latin typeface="記入例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ECA3D-6B4A-4E75-B3A9-A7CBB039AEC7}">
  <sheetPr>
    <pageSetUpPr fitToPage="1"/>
  </sheetPr>
  <dimension ref="A1:F30"/>
  <sheetViews>
    <sheetView tabSelected="1" view="pageBreakPreview" zoomScale="85" zoomScaleNormal="100" zoomScaleSheetLayoutView="85" workbookViewId="0">
      <selection activeCell="D28" sqref="D28:E28"/>
    </sheetView>
  </sheetViews>
  <sheetFormatPr defaultColWidth="9" defaultRowHeight="27" customHeight="1" x14ac:dyDescent="0.4"/>
  <cols>
    <col min="1" max="1" width="19.625" style="23" customWidth="1"/>
    <col min="2" max="2" width="20.5" style="23" customWidth="1"/>
    <col min="3" max="5" width="19.625" style="23" customWidth="1"/>
    <col min="6" max="8" width="18.75" style="23" customWidth="1"/>
    <col min="9" max="16384" width="9" style="23"/>
  </cols>
  <sheetData>
    <row r="1" spans="1:5" ht="27" customHeight="1" x14ac:dyDescent="0.4">
      <c r="A1" s="15"/>
    </row>
    <row r="2" spans="1:5" ht="27" customHeight="1" x14ac:dyDescent="0.4">
      <c r="A2" s="23" t="s">
        <v>244</v>
      </c>
    </row>
    <row r="3" spans="1:5" ht="15" customHeight="1" x14ac:dyDescent="0.4"/>
    <row r="4" spans="1:5" ht="27" customHeight="1" x14ac:dyDescent="0.4">
      <c r="A4" s="229" t="s">
        <v>246</v>
      </c>
      <c r="B4" s="229"/>
      <c r="C4" s="229"/>
      <c r="D4" s="229"/>
      <c r="E4" s="229"/>
    </row>
    <row r="5" spans="1:5" ht="27" customHeight="1" x14ac:dyDescent="0.4">
      <c r="D5" s="230">
        <v>46112</v>
      </c>
      <c r="E5" s="231"/>
    </row>
    <row r="6" spans="1:5" ht="8.25" customHeight="1" x14ac:dyDescent="0.4"/>
    <row r="7" spans="1:5" ht="27" customHeight="1" x14ac:dyDescent="0.4">
      <c r="A7" s="23" t="s">
        <v>271</v>
      </c>
    </row>
    <row r="8" spans="1:5" ht="13.5" customHeight="1" x14ac:dyDescent="0.4"/>
    <row r="9" spans="1:5" ht="37.5" customHeight="1" x14ac:dyDescent="0.4">
      <c r="A9" s="229" t="s">
        <v>151</v>
      </c>
      <c r="B9" s="236" t="s">
        <v>150</v>
      </c>
      <c r="C9" s="237"/>
      <c r="D9" s="237"/>
      <c r="E9" s="237"/>
    </row>
    <row r="10" spans="1:5" ht="37.5" customHeight="1" x14ac:dyDescent="0.4">
      <c r="A10" s="229"/>
      <c r="B10" s="236"/>
      <c r="C10" s="237"/>
      <c r="D10" s="237"/>
      <c r="E10" s="237"/>
    </row>
    <row r="11" spans="1:5" ht="37.5" customHeight="1" x14ac:dyDescent="0.4">
      <c r="A11" s="229"/>
      <c r="B11" s="236"/>
      <c r="C11" s="237"/>
      <c r="D11" s="237"/>
      <c r="E11" s="237"/>
    </row>
    <row r="12" spans="1:5" ht="37.5" customHeight="1" x14ac:dyDescent="0.4">
      <c r="A12" s="229"/>
      <c r="B12" s="236" t="s">
        <v>241</v>
      </c>
      <c r="C12" s="237"/>
      <c r="D12" s="237"/>
      <c r="E12" s="237"/>
    </row>
    <row r="13" spans="1:5" ht="37.5" customHeight="1" x14ac:dyDescent="0.4">
      <c r="A13" s="229"/>
      <c r="B13" s="236"/>
      <c r="C13" s="237"/>
      <c r="D13" s="237"/>
      <c r="E13" s="237"/>
    </row>
    <row r="15" spans="1:5" ht="27" customHeight="1" x14ac:dyDescent="0.4">
      <c r="A15" s="235" t="s">
        <v>275</v>
      </c>
      <c r="B15" s="235"/>
      <c r="C15" s="235"/>
      <c r="D15" s="235"/>
      <c r="E15" s="235"/>
    </row>
    <row r="16" spans="1:5" ht="27" customHeight="1" x14ac:dyDescent="0.4">
      <c r="A16" s="235"/>
      <c r="B16" s="235"/>
      <c r="C16" s="235"/>
      <c r="D16" s="235"/>
      <c r="E16" s="235"/>
    </row>
    <row r="18" spans="1:6" ht="27" customHeight="1" x14ac:dyDescent="0.4">
      <c r="A18" s="224" t="s">
        <v>152</v>
      </c>
      <c r="B18" s="224"/>
      <c r="C18" s="154" t="s">
        <v>183</v>
      </c>
      <c r="D18" s="155">
        <v>7</v>
      </c>
      <c r="E18" s="156" t="s">
        <v>153</v>
      </c>
    </row>
    <row r="19" spans="1:6" ht="27" customHeight="1" x14ac:dyDescent="0.4">
      <c r="A19" s="227" t="s">
        <v>247</v>
      </c>
      <c r="B19" s="227"/>
      <c r="C19" s="232" t="s">
        <v>248</v>
      </c>
      <c r="D19" s="233"/>
      <c r="E19" s="234"/>
    </row>
    <row r="20" spans="1:6" ht="27" customHeight="1" x14ac:dyDescent="0.4">
      <c r="A20" s="238" t="s">
        <v>249</v>
      </c>
      <c r="B20" s="8" t="s">
        <v>250</v>
      </c>
      <c r="C20" s="232" t="s">
        <v>200</v>
      </c>
      <c r="D20" s="233"/>
      <c r="E20" s="234"/>
    </row>
    <row r="21" spans="1:6" ht="27" customHeight="1" x14ac:dyDescent="0.4">
      <c r="A21" s="239"/>
      <c r="B21" s="8" t="s">
        <v>154</v>
      </c>
      <c r="C21" s="232" t="s">
        <v>201</v>
      </c>
      <c r="D21" s="233"/>
      <c r="E21" s="234"/>
    </row>
    <row r="22" spans="1:6" ht="27" customHeight="1" x14ac:dyDescent="0.4">
      <c r="A22" s="239"/>
      <c r="B22" s="8" t="s">
        <v>251</v>
      </c>
      <c r="C22" s="241" t="s">
        <v>267</v>
      </c>
      <c r="D22" s="242"/>
      <c r="E22" s="175" t="s">
        <v>270</v>
      </c>
    </row>
    <row r="23" spans="1:6" ht="27" customHeight="1" x14ac:dyDescent="0.4">
      <c r="A23" s="240"/>
      <c r="B23" s="8" t="s">
        <v>252</v>
      </c>
      <c r="C23" s="241" t="s">
        <v>276</v>
      </c>
      <c r="D23" s="242"/>
      <c r="E23" s="175" t="s">
        <v>270</v>
      </c>
    </row>
    <row r="24" spans="1:6" ht="33" customHeight="1" x14ac:dyDescent="0.4">
      <c r="A24" s="224" t="s">
        <v>155</v>
      </c>
      <c r="B24" s="224"/>
      <c r="C24" s="225">
        <f>'2.収支決算書'!$C$42</f>
        <v>0</v>
      </c>
      <c r="D24" s="225"/>
      <c r="E24" s="225"/>
      <c r="F24" s="23" t="s">
        <v>253</v>
      </c>
    </row>
    <row r="25" spans="1:6" ht="33" customHeight="1" x14ac:dyDescent="0.4">
      <c r="A25" s="224" t="s">
        <v>256</v>
      </c>
      <c r="B25" s="224"/>
      <c r="C25" s="225">
        <f>'3.対象者一覧'!$K$11</f>
        <v>0</v>
      </c>
      <c r="D25" s="225"/>
      <c r="E25" s="225"/>
      <c r="F25" s="23" t="s">
        <v>280</v>
      </c>
    </row>
    <row r="26" spans="1:6" s="15" customFormat="1" ht="33" customHeight="1" x14ac:dyDescent="0.4">
      <c r="A26" s="227" t="s">
        <v>254</v>
      </c>
      <c r="B26" s="227"/>
      <c r="C26" s="228" t="s">
        <v>277</v>
      </c>
      <c r="D26" s="228"/>
      <c r="E26" s="228"/>
    </row>
    <row r="27" spans="1:6" ht="27" customHeight="1" x14ac:dyDescent="0.4">
      <c r="A27" s="226" t="s">
        <v>264</v>
      </c>
      <c r="B27" s="226"/>
      <c r="C27" s="157" t="s">
        <v>157</v>
      </c>
      <c r="D27" s="222"/>
      <c r="E27" s="223"/>
      <c r="F27" s="23" t="s">
        <v>278</v>
      </c>
    </row>
    <row r="28" spans="1:6" ht="27" customHeight="1" x14ac:dyDescent="0.4">
      <c r="A28" s="226"/>
      <c r="B28" s="226"/>
      <c r="C28" s="157" t="s">
        <v>259</v>
      </c>
      <c r="D28" s="222"/>
      <c r="E28" s="223"/>
      <c r="F28" s="23" t="s">
        <v>279</v>
      </c>
    </row>
    <row r="29" spans="1:6" ht="27" customHeight="1" x14ac:dyDescent="0.4">
      <c r="A29" s="224" t="s">
        <v>156</v>
      </c>
      <c r="B29" s="224"/>
      <c r="C29" s="221" t="s">
        <v>257</v>
      </c>
      <c r="D29" s="221"/>
      <c r="E29" s="221"/>
    </row>
    <row r="30" spans="1:6" ht="27" customHeight="1" x14ac:dyDescent="0.4">
      <c r="A30" s="224"/>
      <c r="B30" s="224"/>
      <c r="C30" s="221" t="s">
        <v>258</v>
      </c>
      <c r="D30" s="221"/>
      <c r="E30" s="221"/>
    </row>
  </sheetData>
  <sheetProtection algorithmName="SHA-512" hashValue="+bn+QgzxvAdUgnU6vvvMLZG0v4tdtkZhK/Pntt6spkcfUKDojxuERUwUuaGtl46lIPO4oGsHeKLqM1+p+hfpAg==" saltValue="oKSJnjG3he1H2j1+Ju7WAg==" spinCount="100000" sheet="1" objects="1" scenarios="1" selectLockedCells="1"/>
  <mergeCells count="28">
    <mergeCell ref="A4:E4"/>
    <mergeCell ref="D5:E5"/>
    <mergeCell ref="A18:B18"/>
    <mergeCell ref="C19:E19"/>
    <mergeCell ref="C21:E21"/>
    <mergeCell ref="A15:E16"/>
    <mergeCell ref="A9:A13"/>
    <mergeCell ref="B12:B13"/>
    <mergeCell ref="B9:B11"/>
    <mergeCell ref="C9:E11"/>
    <mergeCell ref="C12:E13"/>
    <mergeCell ref="A19:B19"/>
    <mergeCell ref="A20:A23"/>
    <mergeCell ref="C20:E20"/>
    <mergeCell ref="C22:D22"/>
    <mergeCell ref="C23:D23"/>
    <mergeCell ref="C30:E30"/>
    <mergeCell ref="D27:E27"/>
    <mergeCell ref="D28:E28"/>
    <mergeCell ref="A25:B25"/>
    <mergeCell ref="C24:E24"/>
    <mergeCell ref="C25:E25"/>
    <mergeCell ref="A27:B28"/>
    <mergeCell ref="A29:B30"/>
    <mergeCell ref="C29:E29"/>
    <mergeCell ref="A24:B24"/>
    <mergeCell ref="A26:B26"/>
    <mergeCell ref="C26:E26"/>
  </mergeCells>
  <phoneticPr fontId="1"/>
  <pageMargins left="0.7" right="0.7" top="0.75" bottom="0.75" header="0.3" footer="0.3"/>
  <pageSetup paperSize="9" scale="8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5235B-54A4-4B31-8ECD-36C2137A5FB3}">
  <sheetPr>
    <pageSetUpPr fitToPage="1"/>
  </sheetPr>
  <dimension ref="A1:K23"/>
  <sheetViews>
    <sheetView view="pageBreakPreview" topLeftCell="A10" zoomScaleNormal="100" zoomScaleSheetLayoutView="100" workbookViewId="0">
      <selection activeCell="C10" sqref="C10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'3.対象者一覧'!$C$18</f>
        <v>0</v>
      </c>
      <c r="E4" s="131" t="s">
        <v>89</v>
      </c>
      <c r="F4" s="28">
        <f>'3.対象者一覧'!E18</f>
        <v>0</v>
      </c>
      <c r="G4" s="131" t="s">
        <v>220</v>
      </c>
      <c r="H4" s="30" t="str">
        <f>IFERROR(VLOOKUP('3.対象者一覧'!$K$18,データ!$B$3:$D$40,3,FALSE),"0")</f>
        <v>0</v>
      </c>
      <c r="I4" s="131" t="s">
        <v>221</v>
      </c>
      <c r="J4" s="121" t="str">
        <f>'3.対象者一覧'!$O$18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9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 t="shared" si="1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0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0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0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0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3">SUM(D8:D19)</f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>SUM(I8:I19)</f>
        <v>0</v>
      </c>
      <c r="J20" s="29">
        <f t="shared" si="3"/>
        <v>0</v>
      </c>
      <c r="K20" s="29">
        <f t="shared" si="3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83wp87cC5yFuespZqpDHE3+e7/B0eKNDYnYpU0DTw95LlydLf4117bcIzjrbn/Li3wllEMYHJbtIusEPcOW0Sg==" saltValue="hUOgIMAZoUjjD0ksXeb4aQ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370BC-D340-411A-8334-2CBB93FEC810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'3.対象者一覧'!$C$19</f>
        <v>0</v>
      </c>
      <c r="E4" s="131" t="s">
        <v>89</v>
      </c>
      <c r="F4" s="28">
        <f>'3.対象者一覧'!E19</f>
        <v>0</v>
      </c>
      <c r="G4" s="131" t="s">
        <v>220</v>
      </c>
      <c r="H4" s="30" t="str">
        <f>IFERROR(VLOOKUP('3.対象者一覧'!$K$19,データ!$B$3:$D$40,3,FALSE),"0")</f>
        <v>0</v>
      </c>
      <c r="I4" s="131" t="s">
        <v>221</v>
      </c>
      <c r="J4" s="121" t="str">
        <f>'3.対象者一覧'!$O$19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tP6VAYNOPbswdKrcSyXFiouLElYymg2+m0FV4Az6Bjp+u3pDFZNSKF9maisEAg6UfRUjdvbJY6/BBSn84eCxnA==" saltValue="HDRi5aMOCWeubv5eb5H0q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759BB-0FD8-4B21-AA92-C0C19E40AE5C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'3.対象者一覧'!$C$20</f>
        <v>0</v>
      </c>
      <c r="E4" s="131" t="s">
        <v>89</v>
      </c>
      <c r="F4" s="28">
        <f>'3.対象者一覧'!E20</f>
        <v>0</v>
      </c>
      <c r="G4" s="131" t="s">
        <v>220</v>
      </c>
      <c r="H4" s="30" t="str">
        <f>IFERROR(VLOOKUP('3.対象者一覧'!$K$20,データ!$B$3:$D$40,3,FALSE),"0")</f>
        <v>0</v>
      </c>
      <c r="I4" s="131" t="s">
        <v>221</v>
      </c>
      <c r="J4" s="121" t="str">
        <f>'3.対象者一覧'!$O$20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9" si="0">IFERROR(SUM(C8:H8),"")</f>
        <v>0</v>
      </c>
      <c r="J8" s="29">
        <f t="shared" ref="J8:J19" si="1"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si="1"/>
        <v>0</v>
      </c>
      <c r="K9" s="29">
        <f t="shared" ref="K9:K15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 t="shared" si="1"/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0"/>
        <v>0</v>
      </c>
      <c r="J16" s="29">
        <f t="shared" si="1"/>
        <v>0</v>
      </c>
      <c r="K16" s="29">
        <f>ROUNDDOWN(MIN(J16,$J$4),0)</f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0"/>
        <v>0</v>
      </c>
      <c r="J17" s="29">
        <f t="shared" si="1"/>
        <v>0</v>
      </c>
      <c r="K17" s="29">
        <f>ROUNDDOWN(MIN(J17,$J$4),0)</f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0"/>
        <v>0</v>
      </c>
      <c r="J18" s="29">
        <f t="shared" si="1"/>
        <v>0</v>
      </c>
      <c r="K18" s="29">
        <f>ROUNDDOWN(MIN(J18,$J$4),0)</f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0"/>
        <v>0</v>
      </c>
      <c r="J19" s="29">
        <f t="shared" si="1"/>
        <v>0</v>
      </c>
      <c r="K19" s="29">
        <f>ROUNDDOWN(MIN(J19,$J$4),0)</f>
        <v>0</v>
      </c>
    </row>
    <row r="20" spans="2:11" s="32" customFormat="1" ht="24.75" customHeight="1" x14ac:dyDescent="0.4">
      <c r="B20" s="31" t="s">
        <v>74</v>
      </c>
      <c r="C20" s="29">
        <f t="shared" ref="C20:H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>SUM(I8:I19)</f>
        <v>0</v>
      </c>
      <c r="J20" s="29">
        <f>SUM(J8:J19)</f>
        <v>0</v>
      </c>
      <c r="K20" s="29">
        <f>SUM(K8:K19)</f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5NllYzZama+y7IT06Dy4BvJz7uq2BAehKH9tI787/MqZNew4EItAssekJgA/Ir36CU3aBbcrIqmKvDl3BjadxA==" saltValue="OLiRIUvUAJwacU6pibRUHQ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173C-5F24-47FD-8C8B-2290FC9D7B9E}">
  <sheetPr>
    <pageSetUpPr fitToPage="1"/>
  </sheetPr>
  <dimension ref="A1:K23"/>
  <sheetViews>
    <sheetView view="pageBreakPreview" zoomScaleNormal="100" zoomScaleSheetLayoutView="100" workbookViewId="0">
      <selection activeCell="C18" sqref="C1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'3.対象者一覧'!$C$21</f>
        <v>0</v>
      </c>
      <c r="E4" s="131" t="s">
        <v>89</v>
      </c>
      <c r="F4" s="28">
        <f>'3.対象者一覧'!E21</f>
        <v>0</v>
      </c>
      <c r="G4" s="131" t="s">
        <v>220</v>
      </c>
      <c r="H4" s="30" t="str">
        <f>IFERROR(VLOOKUP('3.対象者一覧'!$K$21,データ!$B$3:$D$40,3,FALSE),"0")</f>
        <v>0</v>
      </c>
      <c r="I4" s="131" t="s">
        <v>221</v>
      </c>
      <c r="J4" s="121" t="str">
        <f>'3.対象者一覧'!$O$21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7stp1hJEgGh9Mi88FRl1EBcZfJYUwetGaRdh6dPsTY8rGCvBHZ4qBPhB/ks743WDZbkMz1nO1x++MOxP+fullg==" saltValue="cDSjiVe1QKQkDPgpzyTZDQ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04C48-F043-4361-BE2A-8DD4E05CB0B9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'3.対象者一覧'!$C$22</f>
        <v>0</v>
      </c>
      <c r="E4" s="131" t="s">
        <v>89</v>
      </c>
      <c r="F4" s="28">
        <f>'3.対象者一覧'!E22</f>
        <v>0</v>
      </c>
      <c r="G4" s="131" t="s">
        <v>220</v>
      </c>
      <c r="H4" s="30" t="str">
        <f>IFERROR(VLOOKUP('3.対象者一覧'!$K$22,データ!$B$3:$D$40,3,FALSE),"0")</f>
        <v>0</v>
      </c>
      <c r="I4" s="131" t="s">
        <v>221</v>
      </c>
      <c r="J4" s="121" t="str">
        <f>'3.対象者一覧'!$O$22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9Frvc09/GLa7p4WanXG5P6Irzfa1JXo3VSwYaL3Js13O8Q3tLq241pbW9G19qbIwxW1b9u3upUpTTqGaJ4KeEA==" saltValue="WlY78/Mi6f17qSDZGajDd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7701-FA6F-4E56-9410-DB7D5A56ABC9}">
  <sheetPr>
    <pageSetUpPr fitToPage="1"/>
  </sheetPr>
  <dimension ref="A1:O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'3.対象者一覧'!$C$23</f>
        <v>0</v>
      </c>
      <c r="E4" s="131" t="s">
        <v>89</v>
      </c>
      <c r="F4" s="28">
        <f>'3.対象者一覧'!E23</f>
        <v>0</v>
      </c>
      <c r="G4" s="131" t="s">
        <v>220</v>
      </c>
      <c r="H4" s="30" t="str">
        <f>IFERROR(VLOOKUP('3.対象者一覧'!$K$23,データ!$B$3:$D$40,3,FALSE),"0")</f>
        <v>0</v>
      </c>
      <c r="I4" s="131" t="s">
        <v>221</v>
      </c>
      <c r="J4" s="121" t="str">
        <f>'3.対象者一覧'!$O$23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L6" s="23"/>
    </row>
    <row r="7" spans="1:15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ytoZrG5BrkuqG75d3zsGfqX7oKivyg4VOO8qXAm+t2MfBzjngTgiXg0KRgHA2p2NVrMnlcl9OWzsMbTSWs5I2g==" saltValue="tFFtcMS6MLF+QHWXVbkn1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FCAD-EC6D-4B02-931A-32E09837EDB2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2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2" ht="12" customHeight="1" x14ac:dyDescent="0.4">
      <c r="B2" s="24"/>
      <c r="C2" s="24"/>
      <c r="D2" s="24"/>
      <c r="E2" s="24"/>
      <c r="F2" s="24"/>
      <c r="G2" s="24"/>
    </row>
    <row r="3" spans="1:12" ht="8.25" customHeight="1" x14ac:dyDescent="0.4">
      <c r="B3" s="114"/>
      <c r="C3" s="114"/>
      <c r="D3" s="114"/>
      <c r="E3" s="114"/>
      <c r="F3" s="114"/>
      <c r="G3" s="114"/>
      <c r="H3" s="114"/>
      <c r="I3" s="114"/>
      <c r="L3" s="23"/>
    </row>
    <row r="4" spans="1:12" ht="29.25" customHeight="1" x14ac:dyDescent="0.4">
      <c r="B4" s="47"/>
      <c r="C4" s="131" t="s">
        <v>222</v>
      </c>
      <c r="D4" s="51">
        <f>'3.対象者一覧'!$C$24</f>
        <v>0</v>
      </c>
      <c r="E4" s="131" t="s">
        <v>89</v>
      </c>
      <c r="F4" s="28">
        <f>'3.対象者一覧'!E24</f>
        <v>0</v>
      </c>
      <c r="G4" s="131" t="s">
        <v>220</v>
      </c>
      <c r="H4" s="30" t="str">
        <f>IFERROR(VLOOKUP('3.対象者一覧'!$K$24,データ!$B$3:$D$40,3,FALSE),"0")</f>
        <v>0</v>
      </c>
      <c r="I4" s="131" t="s">
        <v>221</v>
      </c>
      <c r="J4" s="121" t="str">
        <f>'3.対象者一覧'!$O$24</f>
        <v>0</v>
      </c>
      <c r="L4" s="23"/>
    </row>
    <row r="5" spans="1:12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2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L6" s="23"/>
    </row>
    <row r="7" spans="1:12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2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2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2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2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2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2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2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2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2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9qfm9Nlhoo80Wi4majLMIxLa1sqVfpelxCC25fnhdduSJNxukYiUAfyDjxoUzM9ycKglQ9aQazxzf12QeXJEPw==" saltValue="oJFO9jo/KZaRYiT9uQwisA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5906-3875-4C1E-A3C1-FF115035F109}">
  <sheetPr>
    <pageSetUpPr fitToPage="1"/>
  </sheetPr>
  <dimension ref="A1:O23"/>
  <sheetViews>
    <sheetView view="pageBreakPreview" zoomScaleNormal="100" zoomScaleSheetLayoutView="100" workbookViewId="0">
      <selection activeCell="H12" sqref="H12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'3.対象者一覧'!$C$25</f>
        <v>0</v>
      </c>
      <c r="E4" s="131" t="s">
        <v>89</v>
      </c>
      <c r="F4" s="28">
        <f>'3.対象者一覧'!E25</f>
        <v>0</v>
      </c>
      <c r="G4" s="131" t="s">
        <v>220</v>
      </c>
      <c r="H4" s="30" t="str">
        <f>IFERROR(VLOOKUP('3.対象者一覧'!$K$25,データ!$B$3:$D$40,3,FALSE),"0")</f>
        <v>0</v>
      </c>
      <c r="I4" s="131" t="s">
        <v>221</v>
      </c>
      <c r="J4" s="121" t="str">
        <f>'3.対象者一覧'!$O$25</f>
        <v>0</v>
      </c>
      <c r="L4" s="23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L6" s="23"/>
    </row>
    <row r="7" spans="1:15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7hzaLOL8sjCf53Dih5F7DbdRdtQLJua3hcYadjEwcUXdrkfqBGGQOLaefNssNi9OrsbPZP8CJzNUl8Q/YVPI0Q==" saltValue="Tk+pnKTx3STenF2Kf27gd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3CF1-E1AA-4C1E-B533-AE73FD2DDA87}">
  <sheetPr>
    <pageSetUpPr fitToPage="1"/>
  </sheetPr>
  <dimension ref="A1:O23"/>
  <sheetViews>
    <sheetView view="pageBreakPreview" zoomScaleNormal="100" zoomScaleSheetLayoutView="100" workbookViewId="0">
      <selection activeCell="G10" sqref="G10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L3" s="23"/>
    </row>
    <row r="4" spans="1:15" ht="29.25" customHeight="1" x14ac:dyDescent="0.4">
      <c r="B4" s="47"/>
      <c r="C4" s="131" t="s">
        <v>222</v>
      </c>
      <c r="D4" s="51">
        <f>'3.対象者一覧'!$C$26</f>
        <v>0</v>
      </c>
      <c r="E4" s="131" t="s">
        <v>89</v>
      </c>
      <c r="F4" s="28">
        <f>'3.対象者一覧'!E26</f>
        <v>0</v>
      </c>
      <c r="G4" s="131" t="s">
        <v>220</v>
      </c>
      <c r="H4" s="30" t="str">
        <f>IFERROR(VLOOKUP('3.対象者一覧'!$K$26,データ!$B$3:$D$40,3,FALSE),"0")</f>
        <v>0</v>
      </c>
      <c r="I4" s="131" t="s">
        <v>221</v>
      </c>
      <c r="J4" s="121" t="str">
        <f>'3.対象者一覧'!$O$26</f>
        <v>0</v>
      </c>
      <c r="L4" s="23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L5" s="23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L6" s="23"/>
    </row>
    <row r="7" spans="1:15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50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50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50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50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50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50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50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50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50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50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50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50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2LgNlq/V93SHCfeyjue1CdxkP8ILK3CpyFgFyOQOdsybLYvSMafDHiGsYN7vU3H28EqF3DTrVEYCkblF/uTGEA==" saltValue="Zsj0qJMHAHkLJoz4LVvFK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FF0C-391C-45E3-82C5-0974DD26FFA5}">
  <sheetPr>
    <pageSetUpPr fitToPage="1"/>
  </sheetPr>
  <dimension ref="A1:O23"/>
  <sheetViews>
    <sheetView view="pageBreakPreview" zoomScaleNormal="100" zoomScaleSheetLayoutView="100" workbookViewId="0">
      <selection activeCell="H17" sqref="H17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'3.対象者一覧'!$C$27</f>
        <v>0</v>
      </c>
      <c r="E4" s="131" t="s">
        <v>89</v>
      </c>
      <c r="F4" s="28">
        <f>'3.対象者一覧'!E27</f>
        <v>0</v>
      </c>
      <c r="G4" s="131" t="s">
        <v>220</v>
      </c>
      <c r="H4" s="30" t="str">
        <f>IFERROR(VLOOKUP('3.対象者一覧'!$K$27,データ!$B$3:$D$40,3,FALSE),"0")</f>
        <v>0</v>
      </c>
      <c r="I4" s="131" t="s">
        <v>221</v>
      </c>
      <c r="J4" s="121" t="str">
        <f>'3.対象者一覧'!$O$27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tYB9Q0yV/cA6DDi/HDBs6h5vNg6WgAVdSi2BjiVWYlJmR16vKiNhMOXNlEktArhoBW0ETAmKBgREYyIy8N/FpA==" saltValue="bbAOTjl6n0953nzURbFJ3g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348B-25EA-4F7B-9F8F-17C54975481E}">
  <sheetPr>
    <tabColor theme="7" tint="0.79998168889431442"/>
  </sheetPr>
  <dimension ref="A1:E31"/>
  <sheetViews>
    <sheetView view="pageBreakPreview" zoomScale="85" zoomScaleNormal="100" zoomScaleSheetLayoutView="85" workbookViewId="0">
      <selection activeCell="C22" sqref="C22:D22"/>
    </sheetView>
  </sheetViews>
  <sheetFormatPr defaultColWidth="9" defaultRowHeight="14.25" x14ac:dyDescent="0.4"/>
  <cols>
    <col min="1" max="1" width="19.625" style="15" customWidth="1"/>
    <col min="2" max="2" width="20.5" style="15" customWidth="1"/>
    <col min="3" max="5" width="19.625" style="15" customWidth="1"/>
    <col min="6" max="8" width="18.75" style="15" customWidth="1"/>
    <col min="9" max="16384" width="9" style="15"/>
  </cols>
  <sheetData>
    <row r="1" spans="1:5" ht="27" customHeight="1" x14ac:dyDescent="0.4"/>
    <row r="2" spans="1:5" ht="27" customHeight="1" x14ac:dyDescent="0.4">
      <c r="A2" s="15" t="s">
        <v>245</v>
      </c>
    </row>
    <row r="4" spans="1:5" ht="27" customHeight="1" x14ac:dyDescent="0.4">
      <c r="A4" s="229" t="s">
        <v>246</v>
      </c>
      <c r="B4" s="229"/>
      <c r="C4" s="229"/>
      <c r="D4" s="229"/>
      <c r="E4" s="229"/>
    </row>
    <row r="5" spans="1:5" ht="27" customHeight="1" x14ac:dyDescent="0.4">
      <c r="E5" s="136">
        <v>46112</v>
      </c>
    </row>
    <row r="7" spans="1:5" ht="27" customHeight="1" x14ac:dyDescent="0.4">
      <c r="A7" s="15" t="s">
        <v>149</v>
      </c>
    </row>
    <row r="9" spans="1:5" ht="27" customHeight="1" x14ac:dyDescent="0.4">
      <c r="A9" s="229" t="s">
        <v>151</v>
      </c>
      <c r="B9" s="236" t="s">
        <v>150</v>
      </c>
      <c r="C9" s="251"/>
      <c r="D9" s="251"/>
      <c r="E9" s="251"/>
    </row>
    <row r="10" spans="1:5" ht="27" customHeight="1" x14ac:dyDescent="0.4">
      <c r="A10" s="229"/>
      <c r="B10" s="236"/>
      <c r="C10" s="251"/>
      <c r="D10" s="251"/>
      <c r="E10" s="251"/>
    </row>
    <row r="11" spans="1:5" ht="27" customHeight="1" x14ac:dyDescent="0.4">
      <c r="A11" s="229"/>
      <c r="B11" s="236"/>
      <c r="C11" s="251"/>
      <c r="D11" s="251"/>
      <c r="E11" s="251"/>
    </row>
    <row r="12" spans="1:5" ht="27" customHeight="1" x14ac:dyDescent="0.4">
      <c r="A12" s="229"/>
      <c r="B12" s="236" t="s">
        <v>241</v>
      </c>
      <c r="C12" s="251"/>
      <c r="D12" s="251"/>
      <c r="E12" s="251"/>
    </row>
    <row r="13" spans="1:5" ht="27" customHeight="1" x14ac:dyDescent="0.4">
      <c r="A13" s="229"/>
      <c r="B13" s="236"/>
      <c r="C13" s="251"/>
      <c r="D13" s="251"/>
      <c r="E13" s="251"/>
    </row>
    <row r="15" spans="1:5" ht="27" customHeight="1" x14ac:dyDescent="0.4">
      <c r="A15" s="235" t="s">
        <v>266</v>
      </c>
      <c r="B15" s="235"/>
      <c r="C15" s="235"/>
      <c r="D15" s="235"/>
      <c r="E15" s="235"/>
    </row>
    <row r="16" spans="1:5" ht="27" customHeight="1" x14ac:dyDescent="0.4">
      <c r="A16" s="235"/>
      <c r="B16" s="235"/>
      <c r="C16" s="235"/>
      <c r="D16" s="235"/>
      <c r="E16" s="235"/>
    </row>
    <row r="18" spans="1:5" ht="27" customHeight="1" x14ac:dyDescent="0.4">
      <c r="A18" s="227" t="s">
        <v>152</v>
      </c>
      <c r="B18" s="227"/>
      <c r="C18" s="99" t="s">
        <v>183</v>
      </c>
      <c r="D18" s="144">
        <v>7</v>
      </c>
      <c r="E18" s="76" t="s">
        <v>153</v>
      </c>
    </row>
    <row r="19" spans="1:5" ht="27" customHeight="1" x14ac:dyDescent="0.4">
      <c r="A19" s="227" t="s">
        <v>247</v>
      </c>
      <c r="B19" s="227"/>
      <c r="C19" s="232" t="s">
        <v>248</v>
      </c>
      <c r="D19" s="233"/>
      <c r="E19" s="234"/>
    </row>
    <row r="20" spans="1:5" ht="27" customHeight="1" x14ac:dyDescent="0.4">
      <c r="A20" s="238" t="s">
        <v>249</v>
      </c>
      <c r="B20" s="8" t="s">
        <v>250</v>
      </c>
      <c r="C20" s="232" t="s">
        <v>200</v>
      </c>
      <c r="D20" s="233"/>
      <c r="E20" s="234"/>
    </row>
    <row r="21" spans="1:5" ht="27" customHeight="1" x14ac:dyDescent="0.4">
      <c r="A21" s="239"/>
      <c r="B21" s="8" t="s">
        <v>154</v>
      </c>
      <c r="C21" s="232" t="s">
        <v>201</v>
      </c>
      <c r="D21" s="233"/>
      <c r="E21" s="234"/>
    </row>
    <row r="22" spans="1:5" ht="27" customHeight="1" x14ac:dyDescent="0.4">
      <c r="A22" s="239"/>
      <c r="B22" s="8" t="s">
        <v>251</v>
      </c>
      <c r="C22" s="249" t="s">
        <v>267</v>
      </c>
      <c r="D22" s="250"/>
      <c r="E22" s="174" t="s">
        <v>268</v>
      </c>
    </row>
    <row r="23" spans="1:5" ht="27" customHeight="1" x14ac:dyDescent="0.4">
      <c r="A23" s="240"/>
      <c r="B23" s="8" t="s">
        <v>252</v>
      </c>
      <c r="C23" s="249" t="s">
        <v>269</v>
      </c>
      <c r="D23" s="250"/>
      <c r="E23" s="174" t="s">
        <v>268</v>
      </c>
    </row>
    <row r="24" spans="1:5" ht="35.25" customHeight="1" x14ac:dyDescent="0.4">
      <c r="A24" s="224" t="s">
        <v>155</v>
      </c>
      <c r="B24" s="224"/>
      <c r="C24" s="243">
        <f>【記入例】2.収支決算書!$C$17</f>
        <v>3745000</v>
      </c>
      <c r="D24" s="244"/>
      <c r="E24" s="245"/>
    </row>
    <row r="25" spans="1:5" ht="35.25" customHeight="1" x14ac:dyDescent="0.4">
      <c r="A25" s="226" t="s">
        <v>260</v>
      </c>
      <c r="B25" s="224"/>
      <c r="C25" s="228">
        <f>【記入例】3.対象者一覧!$K$11</f>
        <v>25000</v>
      </c>
      <c r="D25" s="228"/>
      <c r="E25" s="228"/>
    </row>
    <row r="26" spans="1:5" ht="35.25" customHeight="1" x14ac:dyDescent="0.4">
      <c r="A26" s="227" t="s">
        <v>254</v>
      </c>
      <c r="B26" s="227"/>
      <c r="C26" s="228" t="s">
        <v>255</v>
      </c>
      <c r="D26" s="228"/>
      <c r="E26" s="228"/>
    </row>
    <row r="27" spans="1:5" ht="27" customHeight="1" x14ac:dyDescent="0.4">
      <c r="A27" s="246" t="s">
        <v>264</v>
      </c>
      <c r="B27" s="246"/>
      <c r="C27" s="122" t="s">
        <v>157</v>
      </c>
      <c r="D27" s="247"/>
      <c r="E27" s="248"/>
    </row>
    <row r="28" spans="1:5" ht="27" customHeight="1" x14ac:dyDescent="0.4">
      <c r="A28" s="246"/>
      <c r="B28" s="246"/>
      <c r="C28" s="122" t="s">
        <v>259</v>
      </c>
      <c r="D28" s="247"/>
      <c r="E28" s="248"/>
    </row>
    <row r="29" spans="1:5" ht="27" customHeight="1" x14ac:dyDescent="0.4">
      <c r="A29" s="227" t="s">
        <v>156</v>
      </c>
      <c r="B29" s="227"/>
      <c r="C29" s="221" t="s">
        <v>257</v>
      </c>
      <c r="D29" s="221"/>
      <c r="E29" s="221"/>
    </row>
    <row r="30" spans="1:5" ht="27" customHeight="1" x14ac:dyDescent="0.4">
      <c r="A30" s="227"/>
      <c r="B30" s="227"/>
      <c r="C30" s="221" t="s">
        <v>258</v>
      </c>
      <c r="D30" s="221"/>
      <c r="E30" s="221"/>
    </row>
    <row r="31" spans="1:5" ht="109.5" customHeight="1" x14ac:dyDescent="0.4"/>
  </sheetData>
  <sheetProtection algorithmName="SHA-512" hashValue="hEuGgUisaRokD1DBsAOnWQBvhz5jdFDQZRWXWWlx81v4c8q2Jj8tdqT9EiQMFcgX+YfNG+pkZZqWrGib3SJEUQ==" saltValue="IyqjAZRJO44slHNVs5+L4g==" spinCount="100000" sheet="1" objects="1" scenarios="1" selectLockedCells="1"/>
  <mergeCells count="27">
    <mergeCell ref="A4:E4"/>
    <mergeCell ref="A9:A13"/>
    <mergeCell ref="B9:B11"/>
    <mergeCell ref="C9:E11"/>
    <mergeCell ref="B12:B13"/>
    <mergeCell ref="C12:E13"/>
    <mergeCell ref="A15:E16"/>
    <mergeCell ref="A18:B18"/>
    <mergeCell ref="A20:A23"/>
    <mergeCell ref="C20:E20"/>
    <mergeCell ref="C21:E21"/>
    <mergeCell ref="A19:B19"/>
    <mergeCell ref="C19:E19"/>
    <mergeCell ref="C23:D23"/>
    <mergeCell ref="C22:D22"/>
    <mergeCell ref="A29:B30"/>
    <mergeCell ref="C29:E29"/>
    <mergeCell ref="C30:E30"/>
    <mergeCell ref="A24:B24"/>
    <mergeCell ref="C24:E24"/>
    <mergeCell ref="A25:B25"/>
    <mergeCell ref="C25:E25"/>
    <mergeCell ref="A27:B28"/>
    <mergeCell ref="D27:E27"/>
    <mergeCell ref="D28:E28"/>
    <mergeCell ref="A26:B26"/>
    <mergeCell ref="C26:E26"/>
  </mergeCells>
  <phoneticPr fontId="1"/>
  <pageMargins left="0.7" right="0.7" top="0.75" bottom="0.75" header="0.3" footer="0.3"/>
  <pageSetup paperSize="9" scale="68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EB5A4-AD12-46B9-970D-24BF9BA15428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'3.対象者一覧'!$C$28</f>
        <v>0</v>
      </c>
      <c r="E4" s="131" t="s">
        <v>89</v>
      </c>
      <c r="F4" s="28">
        <f>'3.対象者一覧'!E28</f>
        <v>0</v>
      </c>
      <c r="G4" s="131" t="s">
        <v>220</v>
      </c>
      <c r="H4" s="30" t="str">
        <f>IFERROR(VLOOKUP('3.対象者一覧'!$K$28,データ!$B$3:$D$40,3,FALSE),"0")</f>
        <v>0</v>
      </c>
      <c r="I4" s="131" t="s">
        <v>221</v>
      </c>
      <c r="J4" s="121" t="str">
        <f>'3.対象者一覧'!$O$28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zhjCpHnRBti5qxOhAc5bDJBauGo/ti2TfsmMChiMaoMxzXHtgheqcrl1aBMHB4ZNLiF6yA7ap1xdsPChANrQMg==" saltValue="b10DsOgSJrdgbjyFfrGrW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31262-1F20-4864-8F59-69E45C957612}">
  <sheetPr>
    <pageSetUpPr fitToPage="1"/>
  </sheetPr>
  <dimension ref="A1:O23"/>
  <sheetViews>
    <sheetView view="pageBreakPreview" zoomScaleNormal="100" zoomScaleSheetLayoutView="100" workbookViewId="0">
      <selection activeCell="H16" sqref="H16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'3.対象者一覧'!$C$29</f>
        <v>0</v>
      </c>
      <c r="E4" s="131" t="s">
        <v>89</v>
      </c>
      <c r="F4" s="28">
        <f>'3.対象者一覧'!E29</f>
        <v>0</v>
      </c>
      <c r="G4" s="131" t="s">
        <v>220</v>
      </c>
      <c r="H4" s="30" t="str">
        <f>IFERROR(VLOOKUP('3.対象者一覧'!$K$29,データ!$B$3:$D$40,3,FALSE),"0")</f>
        <v>0</v>
      </c>
      <c r="I4" s="131" t="s">
        <v>221</v>
      </c>
      <c r="J4" s="121" t="str">
        <f>'3.対象者一覧'!$O$29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6/33/KIsi754sHm1evVGBZgpYU3j3FDDQJ710ehZyOgJCQtK/pL8o2PXV/NnJcT/889gF2yn+1tlD1I6N3C8/g==" saltValue="aDef62JLIa9slxEiuQ8hvg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EC764-C243-48BA-8E59-00C8AE85BF93}">
  <sheetPr>
    <pageSetUpPr fitToPage="1"/>
  </sheetPr>
  <dimension ref="A1:O23"/>
  <sheetViews>
    <sheetView view="pageBreakPreview" zoomScaleNormal="100" zoomScaleSheetLayoutView="100" workbookViewId="0">
      <selection activeCell="G11" sqref="G11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'3.対象者一覧'!$C$30</f>
        <v>0</v>
      </c>
      <c r="E4" s="131" t="s">
        <v>89</v>
      </c>
      <c r="F4" s="28">
        <f>'3.対象者一覧'!E30</f>
        <v>0</v>
      </c>
      <c r="G4" s="131" t="s">
        <v>220</v>
      </c>
      <c r="H4" s="30" t="str">
        <f>IFERROR(VLOOKUP('3.対象者一覧'!$K$30,データ!$B$3:$D$40,3,FALSE),"0")</f>
        <v>0</v>
      </c>
      <c r="I4" s="131" t="s">
        <v>221</v>
      </c>
      <c r="J4" s="121" t="str">
        <f>'3.対象者一覧'!$O$30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2xneTlwBpF/dUz0X6zndoxc5LVnUymxfHGYWvsUuLq/uWZCVbrM8RjxGHWr91m+BDDhia2lDqv1CCLH4dFuDJw==" saltValue="Vqcb5gtuxgNKliaCGr5daA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D19A5-3214-4FCB-A432-86DEF313E16B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'3.対象者一覧'!$C$31</f>
        <v>0</v>
      </c>
      <c r="E4" s="131" t="s">
        <v>89</v>
      </c>
      <c r="F4" s="28">
        <f>'3.対象者一覧'!E31</f>
        <v>0</v>
      </c>
      <c r="G4" s="131" t="s">
        <v>220</v>
      </c>
      <c r="H4" s="30" t="str">
        <f>IFERROR(VLOOKUP('3.対象者一覧'!$K$31,データ!$B$3:$D$40,3,FALSE),"0")</f>
        <v>0</v>
      </c>
      <c r="I4" s="131" t="s">
        <v>221</v>
      </c>
      <c r="J4" s="121" t="str">
        <f>'3.対象者一覧'!$O$31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UJXgDUoxu1mpG/iPVoyM2qjRlLcNfu/djhINIbtFkXWGRqLJEUlNVuuAUQtxb6NO+rs9I2k8SUkNOgRN4zT3tg==" saltValue="uxskabymB2hyVtYVJHzwQw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0F0E-1553-41F9-A756-3DF3792BF8F2}">
  <sheetPr>
    <pageSetUpPr fitToPage="1"/>
  </sheetPr>
  <dimension ref="A1:O23"/>
  <sheetViews>
    <sheetView view="pageBreakPreview" zoomScaleNormal="100" zoomScaleSheetLayoutView="100" workbookViewId="0">
      <selection activeCell="H9" sqref="H9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'3.対象者一覧'!$C$32</f>
        <v>0</v>
      </c>
      <c r="E4" s="131" t="s">
        <v>89</v>
      </c>
      <c r="F4" s="28">
        <f>'3.対象者一覧'!E32</f>
        <v>0</v>
      </c>
      <c r="G4" s="131" t="s">
        <v>220</v>
      </c>
      <c r="H4" s="30" t="str">
        <f>IFERROR(VLOOKUP('3.対象者一覧'!$K$32,データ!$B$3:$D$40,3,FALSE),"0")</f>
        <v>0</v>
      </c>
      <c r="I4" s="131" t="s">
        <v>221</v>
      </c>
      <c r="J4" s="121" t="str">
        <f>'3.対象者一覧'!$O$32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Ks2yZ9K0wNgZcUNLe0x+ZwO+o2ylDjBtH82felPssg4UTjS5g7sqUblYN3Vr5UjesL1SLJLFzADmTvsqhbe2YQ==" saltValue="cj/0GEJrgljdnNwhf5pBvg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0FBA-7142-450F-B252-3721404CE927}">
  <sheetPr>
    <pageSetUpPr fitToPage="1"/>
  </sheetPr>
  <dimension ref="A1:O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'3.対象者一覧'!$C$33</f>
        <v>0</v>
      </c>
      <c r="E4" s="131" t="s">
        <v>89</v>
      </c>
      <c r="F4" s="28">
        <f>'3.対象者一覧'!E33</f>
        <v>0</v>
      </c>
      <c r="G4" s="131" t="s">
        <v>220</v>
      </c>
      <c r="H4" s="30" t="str">
        <f>IFERROR(VLOOKUP('3.対象者一覧'!$K$33,データ!$B$3:$D$40,3,FALSE),"0")</f>
        <v>0</v>
      </c>
      <c r="I4" s="131" t="s">
        <v>221</v>
      </c>
      <c r="J4" s="121" t="str">
        <f>'3.対象者一覧'!$O$33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b8kedBGRyj7e4T/8zCz6LZaEiCGmexhm164WwplXxTExZW30V5xAK7vYOJpQefN8y1WH+M0daE7JN1RiNq/bCw==" saltValue="KndoKqAFE0SaLBPxIPWuAw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D7A09-353C-4902-B212-97865E8773B0}">
  <sheetPr>
    <pageSetUpPr fitToPage="1"/>
  </sheetPr>
  <dimension ref="A1:O23"/>
  <sheetViews>
    <sheetView view="pageBreakPreview" zoomScaleNormal="100" zoomScaleSheetLayoutView="100" workbookViewId="0">
      <selection activeCell="H10" sqref="H10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'3.対象者一覧'!$C$34</f>
        <v>0</v>
      </c>
      <c r="E4" s="131" t="s">
        <v>89</v>
      </c>
      <c r="F4" s="28">
        <f>'3.対象者一覧'!E34</f>
        <v>0</v>
      </c>
      <c r="G4" s="131" t="s">
        <v>220</v>
      </c>
      <c r="H4" s="30" t="str">
        <f>IFERROR(VLOOKUP('3.対象者一覧'!$K$34,データ!$B$3:$D$40,3,FALSE),"0")</f>
        <v>0</v>
      </c>
      <c r="I4" s="131" t="s">
        <v>221</v>
      </c>
      <c r="J4" s="121" t="str">
        <f>'3.対象者一覧'!$O$34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XmyF/CLuQi+iUQQ9Q6QkI8TLF0eNyZfHdaU7ecxWbNK0AJLvYEeDUfyk5QPMc5xxpyY/c5hAQ/dOWwiZqyJN8Q==" saltValue="5orW0jIQ8mWrMm0gswzGew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925A-BEF4-4053-8A45-8427D9E8C4CC}">
  <sheetPr>
    <pageSetUpPr fitToPage="1"/>
  </sheetPr>
  <dimension ref="A1:O23"/>
  <sheetViews>
    <sheetView view="pageBreakPreview" zoomScaleNormal="100" zoomScaleSheetLayoutView="100" workbookViewId="0">
      <selection activeCell="G13" sqref="G13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2" width="11.125" style="32" customWidth="1"/>
    <col min="13" max="13" width="11.125" style="23" customWidth="1"/>
    <col min="14" max="14" width="13" style="23" customWidth="1"/>
    <col min="15" max="15" width="21.5" style="23" customWidth="1"/>
    <col min="16" max="16384" width="9" style="23"/>
  </cols>
  <sheetData>
    <row r="1" spans="1:15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5" ht="12" customHeight="1" x14ac:dyDescent="0.4">
      <c r="B2" s="24"/>
      <c r="C2" s="24"/>
      <c r="D2" s="24"/>
      <c r="E2" s="24"/>
      <c r="F2" s="24"/>
      <c r="G2" s="24"/>
      <c r="O2" s="25"/>
    </row>
    <row r="3" spans="1:15" ht="8.25" customHeight="1" x14ac:dyDescent="0.4">
      <c r="B3" s="114"/>
      <c r="C3" s="114"/>
      <c r="D3" s="114"/>
      <c r="E3" s="114"/>
      <c r="F3" s="114"/>
      <c r="G3" s="114"/>
      <c r="H3" s="114"/>
      <c r="I3" s="114"/>
      <c r="O3" s="25"/>
    </row>
    <row r="4" spans="1:15" ht="29.25" customHeight="1" x14ac:dyDescent="0.4">
      <c r="B4" s="47"/>
      <c r="C4" s="131" t="s">
        <v>222</v>
      </c>
      <c r="D4" s="51">
        <f>'3.対象者一覧'!$C$35</f>
        <v>0</v>
      </c>
      <c r="E4" s="131" t="s">
        <v>89</v>
      </c>
      <c r="F4" s="28">
        <f>'3.対象者一覧'!E35</f>
        <v>0</v>
      </c>
      <c r="G4" s="131" t="s">
        <v>220</v>
      </c>
      <c r="H4" s="30" t="str">
        <f>IFERROR(VLOOKUP('3.対象者一覧'!$K$35,データ!$B$3:$D$40,3,FALSE),"0")</f>
        <v>0</v>
      </c>
      <c r="I4" s="131" t="s">
        <v>221</v>
      </c>
      <c r="J4" s="121" t="str">
        <f>'3.対象者一覧'!$O$35</f>
        <v>0</v>
      </c>
      <c r="O4" s="25"/>
    </row>
    <row r="5" spans="1:15" ht="20.25" customHeight="1" x14ac:dyDescent="0.15">
      <c r="B5" s="24"/>
      <c r="C5" s="24"/>
      <c r="D5" s="24"/>
      <c r="E5" s="24"/>
      <c r="F5" s="24"/>
      <c r="J5" s="32"/>
      <c r="K5" s="115"/>
      <c r="O5" s="25"/>
    </row>
    <row r="6" spans="1:15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  <c r="O6" s="25"/>
    </row>
    <row r="7" spans="1:15" ht="36.75" customHeight="1" x14ac:dyDescent="0.4">
      <c r="A7" s="168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  <c r="L7" s="23"/>
    </row>
    <row r="8" spans="1:15" ht="24.75" customHeight="1" x14ac:dyDescent="0.4">
      <c r="B8" s="27" t="s">
        <v>62</v>
      </c>
      <c r="C8" s="150"/>
      <c r="D8" s="150"/>
      <c r="E8" s="150"/>
      <c r="F8" s="150"/>
      <c r="G8" s="150"/>
      <c r="H8" s="169"/>
      <c r="I8" s="29">
        <f t="shared" ref="I8:I13" si="0">IFERROR(SUM(C8:H8),"")</f>
        <v>0</v>
      </c>
      <c r="J8" s="29">
        <f>IFERROR(I8*$H$4,"")</f>
        <v>0</v>
      </c>
      <c r="K8" s="29">
        <f>ROUNDDOWN(MIN(J8,$J$4),0)</f>
        <v>0</v>
      </c>
      <c r="L8" s="23"/>
    </row>
    <row r="9" spans="1:15" ht="24.75" customHeight="1" x14ac:dyDescent="0.4">
      <c r="B9" s="27" t="s">
        <v>63</v>
      </c>
      <c r="C9" s="150"/>
      <c r="D9" s="150"/>
      <c r="E9" s="150"/>
      <c r="F9" s="150"/>
      <c r="G9" s="150"/>
      <c r="H9" s="169"/>
      <c r="I9" s="29">
        <f t="shared" si="0"/>
        <v>0</v>
      </c>
      <c r="J9" s="29">
        <f t="shared" ref="J9:J19" si="1">IFERROR(I9*$H$4,"")</f>
        <v>0</v>
      </c>
      <c r="K9" s="29">
        <f t="shared" ref="K9:K19" si="2">ROUNDDOWN(MIN(J9,$J$4),0)</f>
        <v>0</v>
      </c>
      <c r="L9" s="23"/>
    </row>
    <row r="10" spans="1:15" ht="24.75" customHeight="1" x14ac:dyDescent="0.4">
      <c r="B10" s="27" t="s">
        <v>64</v>
      </c>
      <c r="C10" s="150"/>
      <c r="D10" s="150"/>
      <c r="E10" s="150"/>
      <c r="F10" s="150"/>
      <c r="G10" s="150"/>
      <c r="H10" s="169"/>
      <c r="I10" s="29">
        <f t="shared" si="0"/>
        <v>0</v>
      </c>
      <c r="J10" s="29">
        <f t="shared" si="1"/>
        <v>0</v>
      </c>
      <c r="K10" s="29">
        <f t="shared" si="2"/>
        <v>0</v>
      </c>
      <c r="L10" s="23"/>
    </row>
    <row r="11" spans="1:15" ht="24.75" customHeight="1" x14ac:dyDescent="0.4">
      <c r="B11" s="27" t="s">
        <v>65</v>
      </c>
      <c r="C11" s="150"/>
      <c r="D11" s="150"/>
      <c r="E11" s="150"/>
      <c r="F11" s="150"/>
      <c r="G11" s="150"/>
      <c r="H11" s="169"/>
      <c r="I11" s="29">
        <f t="shared" si="0"/>
        <v>0</v>
      </c>
      <c r="J11" s="29">
        <f t="shared" si="1"/>
        <v>0</v>
      </c>
      <c r="K11" s="29">
        <f t="shared" si="2"/>
        <v>0</v>
      </c>
      <c r="L11" s="23"/>
    </row>
    <row r="12" spans="1:15" ht="24.75" customHeight="1" x14ac:dyDescent="0.4">
      <c r="B12" s="27" t="s">
        <v>66</v>
      </c>
      <c r="C12" s="150"/>
      <c r="D12" s="150"/>
      <c r="E12" s="150"/>
      <c r="F12" s="150"/>
      <c r="G12" s="150"/>
      <c r="H12" s="169"/>
      <c r="I12" s="29">
        <f t="shared" si="0"/>
        <v>0</v>
      </c>
      <c r="J12" s="29">
        <f>IFERROR(I12*$H$4,"")</f>
        <v>0</v>
      </c>
      <c r="K12" s="29">
        <f>ROUNDDOWN(MIN(J12,$J$4),0)</f>
        <v>0</v>
      </c>
      <c r="L12" s="23"/>
    </row>
    <row r="13" spans="1:15" ht="24.75" customHeight="1" x14ac:dyDescent="0.4">
      <c r="B13" s="27" t="s">
        <v>67</v>
      </c>
      <c r="C13" s="150"/>
      <c r="D13" s="150"/>
      <c r="E13" s="150"/>
      <c r="F13" s="150"/>
      <c r="G13" s="150"/>
      <c r="H13" s="169"/>
      <c r="I13" s="29">
        <f t="shared" si="0"/>
        <v>0</v>
      </c>
      <c r="J13" s="29">
        <f t="shared" si="1"/>
        <v>0</v>
      </c>
      <c r="K13" s="29">
        <f t="shared" si="2"/>
        <v>0</v>
      </c>
      <c r="L13" s="23"/>
    </row>
    <row r="14" spans="1:15" ht="24.75" customHeight="1" x14ac:dyDescent="0.4">
      <c r="B14" s="27" t="s">
        <v>68</v>
      </c>
      <c r="C14" s="150"/>
      <c r="D14" s="150"/>
      <c r="E14" s="150"/>
      <c r="F14" s="150"/>
      <c r="G14" s="150"/>
      <c r="H14" s="169"/>
      <c r="I14" s="29">
        <f t="shared" ref="I14:I19" si="3">IFERROR(SUM(C14:H14),"")</f>
        <v>0</v>
      </c>
      <c r="J14" s="29">
        <f t="shared" si="1"/>
        <v>0</v>
      </c>
      <c r="K14" s="29">
        <f t="shared" si="2"/>
        <v>0</v>
      </c>
      <c r="L14" s="23"/>
    </row>
    <row r="15" spans="1:15" ht="24.75" customHeight="1" x14ac:dyDescent="0.4">
      <c r="B15" s="27" t="s">
        <v>69</v>
      </c>
      <c r="C15" s="150"/>
      <c r="D15" s="150"/>
      <c r="E15" s="150"/>
      <c r="F15" s="150"/>
      <c r="G15" s="150"/>
      <c r="H15" s="169"/>
      <c r="I15" s="29">
        <f t="shared" si="3"/>
        <v>0</v>
      </c>
      <c r="J15" s="29">
        <f t="shared" si="1"/>
        <v>0</v>
      </c>
      <c r="K15" s="29">
        <f t="shared" si="2"/>
        <v>0</v>
      </c>
      <c r="L15" s="23"/>
    </row>
    <row r="16" spans="1:15" ht="24.75" customHeight="1" x14ac:dyDescent="0.4">
      <c r="B16" s="27" t="s">
        <v>70</v>
      </c>
      <c r="C16" s="150"/>
      <c r="D16" s="150"/>
      <c r="E16" s="150"/>
      <c r="F16" s="150"/>
      <c r="G16" s="150"/>
      <c r="H16" s="169"/>
      <c r="I16" s="29">
        <f t="shared" si="3"/>
        <v>0</v>
      </c>
      <c r="J16" s="29">
        <f t="shared" si="1"/>
        <v>0</v>
      </c>
      <c r="K16" s="29">
        <f t="shared" si="2"/>
        <v>0</v>
      </c>
      <c r="L16" s="23"/>
    </row>
    <row r="17" spans="2:15" ht="24.75" customHeight="1" x14ac:dyDescent="0.4">
      <c r="B17" s="27" t="s">
        <v>71</v>
      </c>
      <c r="C17" s="150"/>
      <c r="D17" s="150"/>
      <c r="E17" s="150"/>
      <c r="F17" s="150"/>
      <c r="G17" s="150"/>
      <c r="H17" s="169"/>
      <c r="I17" s="29">
        <f t="shared" si="3"/>
        <v>0</v>
      </c>
      <c r="J17" s="29">
        <f t="shared" si="1"/>
        <v>0</v>
      </c>
      <c r="K17" s="29">
        <f t="shared" si="2"/>
        <v>0</v>
      </c>
      <c r="L17" s="23"/>
    </row>
    <row r="18" spans="2:15" ht="24.75" customHeight="1" x14ac:dyDescent="0.4">
      <c r="B18" s="27" t="s">
        <v>72</v>
      </c>
      <c r="C18" s="150"/>
      <c r="D18" s="150"/>
      <c r="E18" s="150"/>
      <c r="F18" s="150"/>
      <c r="G18" s="150"/>
      <c r="H18" s="169"/>
      <c r="I18" s="29">
        <f t="shared" si="3"/>
        <v>0</v>
      </c>
      <c r="J18" s="29">
        <f t="shared" si="1"/>
        <v>0</v>
      </c>
      <c r="K18" s="29">
        <f t="shared" si="2"/>
        <v>0</v>
      </c>
      <c r="L18" s="23"/>
    </row>
    <row r="19" spans="2:15" ht="24.75" customHeight="1" x14ac:dyDescent="0.4">
      <c r="B19" s="27" t="s">
        <v>73</v>
      </c>
      <c r="C19" s="150"/>
      <c r="D19" s="150"/>
      <c r="E19" s="150"/>
      <c r="F19" s="150"/>
      <c r="G19" s="150"/>
      <c r="H19" s="169"/>
      <c r="I19" s="29">
        <f t="shared" si="3"/>
        <v>0</v>
      </c>
      <c r="J19" s="29">
        <f t="shared" si="1"/>
        <v>0</v>
      </c>
      <c r="K19" s="29">
        <f t="shared" si="2"/>
        <v>0</v>
      </c>
      <c r="L19" s="23"/>
    </row>
    <row r="20" spans="2:15" s="32" customFormat="1" ht="24.75" customHeight="1" x14ac:dyDescent="0.4">
      <c r="B20" s="31" t="s">
        <v>74</v>
      </c>
      <c r="C20" s="29">
        <f>SUM(C8:C19)</f>
        <v>0</v>
      </c>
      <c r="D20" s="29">
        <f t="shared" ref="D20:K20" si="4">SUM(D8:D19)</f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0</v>
      </c>
      <c r="J20" s="29">
        <f t="shared" si="4"/>
        <v>0</v>
      </c>
      <c r="K20" s="29">
        <f t="shared" si="4"/>
        <v>0</v>
      </c>
    </row>
    <row r="21" spans="2:15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  <c r="L21" s="75"/>
      <c r="M21" s="75"/>
      <c r="N21" s="75"/>
      <c r="O21" s="75"/>
    </row>
    <row r="22" spans="2:15" ht="24" customHeight="1" x14ac:dyDescent="0.4">
      <c r="B22" s="33"/>
    </row>
    <row r="23" spans="2:15" ht="24" customHeight="1" x14ac:dyDescent="0.4"/>
  </sheetData>
  <sheetProtection algorithmName="SHA-512" hashValue="knp75UIdPZPfP2VUKm0TikDUzAjJE6ms3rSo3hNKNj9MoUHcCZNioo5rO2S9mHistZSjreJufDMNdLmR4Xo3mw==" saltValue="334DjoTq6NdUzjj+JkwsaQ==" spinCount="100000" sheet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46F60-8DB3-45DF-BF1C-F518B2A0588E}">
  <sheetPr codeName="Sheet3"/>
  <dimension ref="A1:S40"/>
  <sheetViews>
    <sheetView view="pageBreakPreview" zoomScale="60" zoomScaleNormal="100" workbookViewId="0">
      <selection activeCell="A5" sqref="A5"/>
    </sheetView>
  </sheetViews>
  <sheetFormatPr defaultColWidth="9" defaultRowHeight="19.5" x14ac:dyDescent="0.4"/>
  <cols>
    <col min="1" max="1" width="16" style="52" customWidth="1"/>
    <col min="2" max="2" width="13.75" style="52" customWidth="1"/>
    <col min="3" max="3" width="9" style="52" bestFit="1" customWidth="1"/>
    <col min="4" max="4" width="8.625" style="53" bestFit="1" customWidth="1"/>
    <col min="5" max="5" width="20.125" style="52" customWidth="1"/>
    <col min="6" max="6" width="9" style="52"/>
    <col min="7" max="7" width="10.25" style="52" customWidth="1"/>
    <col min="8" max="8" width="24.25" style="52" customWidth="1"/>
    <col min="9" max="11" width="9.125" style="52" bestFit="1" customWidth="1"/>
    <col min="12" max="12" width="3.375" style="52" customWidth="1"/>
    <col min="13" max="13" width="17.25" style="52" bestFit="1" customWidth="1"/>
    <col min="14" max="15" width="9" style="52"/>
    <col min="16" max="16" width="25.75" style="52" customWidth="1"/>
    <col min="17" max="16384" width="9" style="52"/>
  </cols>
  <sheetData>
    <row r="1" spans="1:19" ht="28.5" customHeight="1" x14ac:dyDescent="0.4">
      <c r="A1" s="52" t="s">
        <v>3</v>
      </c>
      <c r="B1" s="52" t="s">
        <v>9</v>
      </c>
      <c r="E1" s="52" t="s">
        <v>50</v>
      </c>
      <c r="H1" s="52" t="s">
        <v>76</v>
      </c>
      <c r="M1" s="52" t="s">
        <v>87</v>
      </c>
    </row>
    <row r="2" spans="1:19" ht="28.5" customHeight="1" x14ac:dyDescent="0.4">
      <c r="A2" s="52" t="s">
        <v>0</v>
      </c>
      <c r="C2" s="52" t="s">
        <v>7</v>
      </c>
    </row>
    <row r="3" spans="1:19" s="56" customFormat="1" ht="93" customHeight="1" x14ac:dyDescent="0.4">
      <c r="A3" s="54"/>
      <c r="B3" s="54" t="s">
        <v>1</v>
      </c>
      <c r="C3" s="54" t="s">
        <v>7</v>
      </c>
      <c r="D3" s="55" t="s">
        <v>2</v>
      </c>
      <c r="E3" s="54" t="s">
        <v>52</v>
      </c>
      <c r="F3" s="54" t="s">
        <v>51</v>
      </c>
      <c r="G3" s="54" t="s">
        <v>143</v>
      </c>
      <c r="H3" s="54" t="s">
        <v>75</v>
      </c>
      <c r="I3" s="54" t="s">
        <v>58</v>
      </c>
      <c r="J3" s="54" t="s">
        <v>59</v>
      </c>
      <c r="K3" s="54" t="s">
        <v>60</v>
      </c>
      <c r="M3" s="57" t="s">
        <v>88</v>
      </c>
      <c r="N3" s="54" t="s">
        <v>208</v>
      </c>
      <c r="O3" s="54" t="s">
        <v>89</v>
      </c>
      <c r="P3" s="58" t="s">
        <v>99</v>
      </c>
      <c r="Q3" s="54" t="s">
        <v>90</v>
      </c>
      <c r="R3" s="54" t="s">
        <v>211</v>
      </c>
      <c r="S3" s="54" t="s">
        <v>212</v>
      </c>
    </row>
    <row r="4" spans="1:19" ht="24" customHeight="1" x14ac:dyDescent="0.4">
      <c r="A4" s="59" t="s">
        <v>49</v>
      </c>
      <c r="B4" s="60" t="s">
        <v>4</v>
      </c>
      <c r="C4" s="61" t="s">
        <v>6</v>
      </c>
      <c r="D4" s="62">
        <v>11.2</v>
      </c>
      <c r="E4" s="63" t="s">
        <v>53</v>
      </c>
      <c r="F4" s="60" t="s">
        <v>91</v>
      </c>
      <c r="G4" s="145" t="s">
        <v>236</v>
      </c>
      <c r="H4" s="60">
        <v>561</v>
      </c>
      <c r="I4" s="60">
        <v>122</v>
      </c>
      <c r="J4" s="60">
        <v>187</v>
      </c>
      <c r="K4" s="60">
        <v>40</v>
      </c>
      <c r="M4" s="65" t="s">
        <v>53</v>
      </c>
      <c r="N4" s="64" t="s">
        <v>217</v>
      </c>
      <c r="O4" s="65" t="s">
        <v>49</v>
      </c>
      <c r="P4" s="65" t="str">
        <f>M4&amp;N4&amp;O4</f>
        <v>介護サービス包括なし区分６</v>
      </c>
      <c r="Q4" s="65">
        <f t="shared" ref="Q4:Q38" si="0">R4+S4</f>
        <v>600</v>
      </c>
      <c r="R4" s="113">
        <v>600</v>
      </c>
      <c r="S4" s="113">
        <v>0</v>
      </c>
    </row>
    <row r="5" spans="1:19" ht="24" customHeight="1" x14ac:dyDescent="0.4">
      <c r="A5" s="59" t="s">
        <v>48</v>
      </c>
      <c r="B5" s="60" t="s">
        <v>5</v>
      </c>
      <c r="C5" s="66"/>
      <c r="D5" s="62">
        <v>11.2</v>
      </c>
      <c r="E5" s="63" t="s">
        <v>54</v>
      </c>
      <c r="F5" s="60" t="s">
        <v>92</v>
      </c>
      <c r="G5" s="145" t="s">
        <v>235</v>
      </c>
      <c r="H5" s="60">
        <v>1122</v>
      </c>
      <c r="I5" s="60"/>
      <c r="J5" s="60">
        <v>374</v>
      </c>
      <c r="K5" s="60"/>
      <c r="M5" s="65" t="s">
        <v>53</v>
      </c>
      <c r="N5" s="64" t="s">
        <v>217</v>
      </c>
      <c r="O5" s="65" t="s">
        <v>48</v>
      </c>
      <c r="P5" s="65" t="str">
        <f t="shared" ref="P5:P39" si="1">M5&amp;N5&amp;O5</f>
        <v>介護サービス包括なし区分５</v>
      </c>
      <c r="Q5" s="65">
        <f t="shared" si="0"/>
        <v>456</v>
      </c>
      <c r="R5" s="113">
        <v>456</v>
      </c>
      <c r="S5" s="113">
        <v>0</v>
      </c>
    </row>
    <row r="6" spans="1:19" ht="24" customHeight="1" x14ac:dyDescent="0.4">
      <c r="A6" s="59" t="s">
        <v>47</v>
      </c>
      <c r="B6" s="60" t="s">
        <v>214</v>
      </c>
      <c r="C6" s="67"/>
      <c r="D6" s="62">
        <v>11.2</v>
      </c>
      <c r="F6" s="60" t="s">
        <v>93</v>
      </c>
      <c r="G6" s="64" t="s">
        <v>217</v>
      </c>
      <c r="M6" s="65" t="s">
        <v>53</v>
      </c>
      <c r="N6" s="64" t="s">
        <v>217</v>
      </c>
      <c r="O6" s="65" t="s">
        <v>47</v>
      </c>
      <c r="P6" s="65" t="str">
        <f t="shared" si="1"/>
        <v>介護サービス包括なし区分４</v>
      </c>
      <c r="Q6" s="65">
        <f t="shared" si="0"/>
        <v>375</v>
      </c>
      <c r="R6" s="113">
        <v>375</v>
      </c>
      <c r="S6" s="113">
        <v>0</v>
      </c>
    </row>
    <row r="7" spans="1:19" ht="24" customHeight="1" x14ac:dyDescent="0.4">
      <c r="A7" s="59" t="s">
        <v>46</v>
      </c>
      <c r="B7" s="60" t="s">
        <v>8</v>
      </c>
      <c r="C7" s="61" t="s">
        <v>10</v>
      </c>
      <c r="D7" s="62">
        <v>10.96</v>
      </c>
      <c r="M7" s="65" t="s">
        <v>53</v>
      </c>
      <c r="N7" s="64" t="s">
        <v>217</v>
      </c>
      <c r="O7" s="65" t="s">
        <v>46</v>
      </c>
      <c r="P7" s="65" t="str">
        <f t="shared" si="1"/>
        <v>介護サービス包括なし区分３</v>
      </c>
      <c r="Q7" s="65">
        <f t="shared" si="0"/>
        <v>297</v>
      </c>
      <c r="R7" s="113">
        <v>297</v>
      </c>
      <c r="S7" s="113">
        <v>0</v>
      </c>
    </row>
    <row r="8" spans="1:19" ht="24" customHeight="1" x14ac:dyDescent="0.4">
      <c r="A8" s="59" t="s">
        <v>45</v>
      </c>
      <c r="B8" s="60" t="s">
        <v>11</v>
      </c>
      <c r="C8" s="66"/>
      <c r="D8" s="62">
        <v>10.96</v>
      </c>
      <c r="M8" s="65" t="s">
        <v>53</v>
      </c>
      <c r="N8" s="64" t="s">
        <v>217</v>
      </c>
      <c r="O8" s="65" t="s">
        <v>45</v>
      </c>
      <c r="P8" s="65" t="str">
        <f t="shared" si="1"/>
        <v>介護サービス包括なし区分２</v>
      </c>
      <c r="Q8" s="65">
        <f t="shared" si="0"/>
        <v>188</v>
      </c>
      <c r="R8" s="113">
        <v>188</v>
      </c>
      <c r="S8" s="113">
        <v>0</v>
      </c>
    </row>
    <row r="9" spans="1:19" ht="24" customHeight="1" x14ac:dyDescent="0.4">
      <c r="A9" s="1" t="s">
        <v>234</v>
      </c>
      <c r="B9" s="60" t="s">
        <v>215</v>
      </c>
      <c r="C9" s="66"/>
      <c r="D9" s="62">
        <v>10.96</v>
      </c>
      <c r="M9" s="65" t="s">
        <v>53</v>
      </c>
      <c r="N9" s="64" t="s">
        <v>217</v>
      </c>
      <c r="O9" s="1" t="s">
        <v>234</v>
      </c>
      <c r="P9" s="65" t="str">
        <f t="shared" si="1"/>
        <v>介護サービス包括なし区分１、非該当</v>
      </c>
      <c r="Q9" s="65">
        <f t="shared" si="0"/>
        <v>171</v>
      </c>
      <c r="R9" s="113">
        <v>171</v>
      </c>
      <c r="S9" s="113">
        <v>0</v>
      </c>
    </row>
    <row r="10" spans="1:19" ht="24" customHeight="1" x14ac:dyDescent="0.4">
      <c r="B10" s="60" t="s">
        <v>12</v>
      </c>
      <c r="C10" s="61" t="s">
        <v>14</v>
      </c>
      <c r="D10" s="62">
        <v>10.8</v>
      </c>
      <c r="H10" s="65" t="str">
        <f>E4&amp;I3</f>
        <v>介護サービス包括長期入院時支援特別加算</v>
      </c>
      <c r="I10" s="60">
        <v>122</v>
      </c>
      <c r="M10" s="65" t="s">
        <v>53</v>
      </c>
      <c r="N10" s="64" t="s">
        <v>213</v>
      </c>
      <c r="O10" s="65" t="s">
        <v>49</v>
      </c>
      <c r="P10" s="65" t="str">
        <f t="shared" si="1"/>
        <v>介護サービス包括１２：1区分６</v>
      </c>
      <c r="Q10" s="65">
        <f t="shared" si="0"/>
        <v>683</v>
      </c>
      <c r="R10" s="113">
        <v>600</v>
      </c>
      <c r="S10" s="113">
        <v>83</v>
      </c>
    </row>
    <row r="11" spans="1:19" ht="24" customHeight="1" x14ac:dyDescent="0.4">
      <c r="B11" s="60" t="s">
        <v>13</v>
      </c>
      <c r="C11" s="66"/>
      <c r="D11" s="62">
        <v>10.8</v>
      </c>
      <c r="H11" s="65" t="str">
        <f>E5&amp;I3</f>
        <v>外部サービス利用型長期入院時支援特別加算</v>
      </c>
      <c r="I11" s="60">
        <v>76</v>
      </c>
      <c r="M11" s="65" t="s">
        <v>53</v>
      </c>
      <c r="N11" s="64" t="s">
        <v>213</v>
      </c>
      <c r="O11" s="65" t="s">
        <v>48</v>
      </c>
      <c r="P11" s="65" t="str">
        <f t="shared" si="1"/>
        <v>介護サービス包括１２：1区分５</v>
      </c>
      <c r="Q11" s="65">
        <f t="shared" si="0"/>
        <v>539</v>
      </c>
      <c r="R11" s="113">
        <v>456</v>
      </c>
      <c r="S11" s="113">
        <v>83</v>
      </c>
    </row>
    <row r="12" spans="1:19" ht="24" customHeight="1" x14ac:dyDescent="0.4">
      <c r="B12" s="60" t="s">
        <v>15</v>
      </c>
      <c r="C12" s="66"/>
      <c r="D12" s="62">
        <v>10.8</v>
      </c>
      <c r="H12" s="68"/>
      <c r="M12" s="65" t="s">
        <v>53</v>
      </c>
      <c r="N12" s="64" t="s">
        <v>213</v>
      </c>
      <c r="O12" s="65" t="s">
        <v>47</v>
      </c>
      <c r="P12" s="65" t="str">
        <f t="shared" si="1"/>
        <v>介護サービス包括１２：1区分４</v>
      </c>
      <c r="Q12" s="65">
        <f t="shared" si="0"/>
        <v>458</v>
      </c>
      <c r="R12" s="113">
        <v>375</v>
      </c>
      <c r="S12" s="113">
        <v>83</v>
      </c>
    </row>
    <row r="13" spans="1:19" ht="24" customHeight="1" x14ac:dyDescent="0.4">
      <c r="B13" s="60" t="s">
        <v>16</v>
      </c>
      <c r="C13" s="66"/>
      <c r="D13" s="62">
        <v>10.8</v>
      </c>
      <c r="H13" s="65" t="str">
        <f>E4&amp;K3</f>
        <v>介護サービス包括長期帰宅時支援加算</v>
      </c>
      <c r="I13" s="60">
        <v>40</v>
      </c>
      <c r="M13" s="65" t="s">
        <v>53</v>
      </c>
      <c r="N13" s="64" t="s">
        <v>213</v>
      </c>
      <c r="O13" s="65" t="s">
        <v>46</v>
      </c>
      <c r="P13" s="65" t="str">
        <f t="shared" si="1"/>
        <v>介護サービス包括１２：1区分３</v>
      </c>
      <c r="Q13" s="65">
        <f t="shared" si="0"/>
        <v>374</v>
      </c>
      <c r="R13" s="113">
        <v>297</v>
      </c>
      <c r="S13" s="113">
        <v>77</v>
      </c>
    </row>
    <row r="14" spans="1:19" ht="24" customHeight="1" x14ac:dyDescent="0.4">
      <c r="B14" s="60" t="s">
        <v>17</v>
      </c>
      <c r="C14" s="66"/>
      <c r="D14" s="62">
        <v>10.8</v>
      </c>
      <c r="H14" s="65" t="str">
        <f>E5&amp;K3</f>
        <v>外部サービス利用型長期帰宅時支援加算</v>
      </c>
      <c r="I14" s="60">
        <v>25</v>
      </c>
      <c r="M14" s="65" t="s">
        <v>53</v>
      </c>
      <c r="N14" s="64" t="s">
        <v>213</v>
      </c>
      <c r="O14" s="65" t="s">
        <v>45</v>
      </c>
      <c r="P14" s="65" t="str">
        <f t="shared" si="1"/>
        <v>介護サービス包括１２：1区分２</v>
      </c>
      <c r="Q14" s="65">
        <f t="shared" si="0"/>
        <v>265</v>
      </c>
      <c r="R14" s="113">
        <v>188</v>
      </c>
      <c r="S14" s="113">
        <v>77</v>
      </c>
    </row>
    <row r="15" spans="1:19" ht="24" customHeight="1" x14ac:dyDescent="0.4">
      <c r="B15" s="60" t="s">
        <v>18</v>
      </c>
      <c r="C15" s="66"/>
      <c r="D15" s="62">
        <v>10.8</v>
      </c>
      <c r="M15" s="65" t="s">
        <v>53</v>
      </c>
      <c r="N15" s="64" t="s">
        <v>213</v>
      </c>
      <c r="O15" s="1" t="s">
        <v>234</v>
      </c>
      <c r="P15" s="65" t="str">
        <f t="shared" si="1"/>
        <v>介護サービス包括１２：1区分１、非該当</v>
      </c>
      <c r="Q15" s="65">
        <f t="shared" si="0"/>
        <v>248</v>
      </c>
      <c r="R15" s="113">
        <v>171</v>
      </c>
      <c r="S15" s="113">
        <v>77</v>
      </c>
    </row>
    <row r="16" spans="1:19" ht="24" customHeight="1" x14ac:dyDescent="0.4">
      <c r="B16" s="60" t="s">
        <v>19</v>
      </c>
      <c r="C16" s="66"/>
      <c r="D16" s="62">
        <v>10.8</v>
      </c>
      <c r="M16" s="65" t="s">
        <v>53</v>
      </c>
      <c r="N16" s="64" t="s">
        <v>210</v>
      </c>
      <c r="O16" s="65" t="s">
        <v>49</v>
      </c>
      <c r="P16" s="65" t="str">
        <f t="shared" si="1"/>
        <v>介護サービス包括３０：1区分６</v>
      </c>
      <c r="Q16" s="65">
        <f t="shared" si="0"/>
        <v>633</v>
      </c>
      <c r="R16" s="113">
        <v>600</v>
      </c>
      <c r="S16" s="113">
        <v>33</v>
      </c>
    </row>
    <row r="17" spans="2:19" ht="24" customHeight="1" x14ac:dyDescent="0.4">
      <c r="B17" s="60" t="s">
        <v>20</v>
      </c>
      <c r="C17" s="67"/>
      <c r="D17" s="62">
        <v>10.8</v>
      </c>
      <c r="M17" s="65" t="s">
        <v>53</v>
      </c>
      <c r="N17" s="64" t="s">
        <v>210</v>
      </c>
      <c r="O17" s="65" t="s">
        <v>48</v>
      </c>
      <c r="P17" s="65" t="str">
        <f t="shared" si="1"/>
        <v>介護サービス包括３０：1区分５</v>
      </c>
      <c r="Q17" s="65">
        <f t="shared" si="0"/>
        <v>489</v>
      </c>
      <c r="R17" s="113">
        <v>456</v>
      </c>
      <c r="S17" s="113">
        <v>33</v>
      </c>
    </row>
    <row r="18" spans="2:19" ht="24" customHeight="1" x14ac:dyDescent="0.4">
      <c r="B18" s="60" t="s">
        <v>22</v>
      </c>
      <c r="C18" s="61" t="s">
        <v>21</v>
      </c>
      <c r="D18" s="62">
        <v>10.48</v>
      </c>
      <c r="M18" s="65" t="s">
        <v>53</v>
      </c>
      <c r="N18" s="64" t="s">
        <v>210</v>
      </c>
      <c r="O18" s="65" t="s">
        <v>47</v>
      </c>
      <c r="P18" s="65" t="str">
        <f t="shared" si="1"/>
        <v>介護サービス包括３０：1区分４</v>
      </c>
      <c r="Q18" s="65">
        <f t="shared" si="0"/>
        <v>408</v>
      </c>
      <c r="R18" s="113">
        <v>375</v>
      </c>
      <c r="S18" s="113">
        <v>33</v>
      </c>
    </row>
    <row r="19" spans="2:19" ht="24" customHeight="1" x14ac:dyDescent="0.4">
      <c r="B19" s="60" t="s">
        <v>23</v>
      </c>
      <c r="C19" s="66"/>
      <c r="D19" s="62">
        <v>10.48</v>
      </c>
      <c r="M19" s="65" t="s">
        <v>53</v>
      </c>
      <c r="N19" s="64" t="s">
        <v>210</v>
      </c>
      <c r="O19" s="65" t="s">
        <v>46</v>
      </c>
      <c r="P19" s="65" t="str">
        <f t="shared" si="1"/>
        <v>介護サービス包括３０：1区分３</v>
      </c>
      <c r="Q19" s="65">
        <f t="shared" si="0"/>
        <v>328</v>
      </c>
      <c r="R19" s="113">
        <v>297</v>
      </c>
      <c r="S19" s="113">
        <v>31</v>
      </c>
    </row>
    <row r="20" spans="2:19" ht="24" customHeight="1" x14ac:dyDescent="0.4">
      <c r="B20" s="60" t="s">
        <v>24</v>
      </c>
      <c r="C20" s="66"/>
      <c r="D20" s="62">
        <v>10.48</v>
      </c>
      <c r="M20" s="65" t="s">
        <v>53</v>
      </c>
      <c r="N20" s="64" t="s">
        <v>210</v>
      </c>
      <c r="O20" s="65" t="s">
        <v>45</v>
      </c>
      <c r="P20" s="65" t="str">
        <f t="shared" si="1"/>
        <v>介護サービス包括３０：1区分２</v>
      </c>
      <c r="Q20" s="65">
        <f t="shared" si="0"/>
        <v>219</v>
      </c>
      <c r="R20" s="113">
        <v>188</v>
      </c>
      <c r="S20" s="113">
        <v>31</v>
      </c>
    </row>
    <row r="21" spans="2:19" ht="24" customHeight="1" x14ac:dyDescent="0.4">
      <c r="B21" s="60" t="s">
        <v>25</v>
      </c>
      <c r="C21" s="66"/>
      <c r="D21" s="62">
        <v>10.48</v>
      </c>
      <c r="M21" s="65" t="s">
        <v>53</v>
      </c>
      <c r="N21" s="64" t="s">
        <v>210</v>
      </c>
      <c r="O21" s="1" t="s">
        <v>234</v>
      </c>
      <c r="P21" s="65" t="str">
        <f t="shared" si="1"/>
        <v>介護サービス包括３０：1区分１、非該当</v>
      </c>
      <c r="Q21" s="65">
        <f t="shared" si="0"/>
        <v>202</v>
      </c>
      <c r="R21" s="113">
        <v>171</v>
      </c>
      <c r="S21" s="113">
        <v>31</v>
      </c>
    </row>
    <row r="22" spans="2:19" ht="24" customHeight="1" x14ac:dyDescent="0.4">
      <c r="B22" s="60" t="s">
        <v>26</v>
      </c>
      <c r="C22" s="66"/>
      <c r="D22" s="62">
        <v>10.48</v>
      </c>
      <c r="M22" s="65" t="s">
        <v>54</v>
      </c>
      <c r="N22" s="64" t="s">
        <v>209</v>
      </c>
      <c r="O22" s="65" t="s">
        <v>49</v>
      </c>
      <c r="P22" s="65" t="str">
        <f t="shared" si="1"/>
        <v>外部サービス利用型加算なし区分６</v>
      </c>
      <c r="Q22" s="65">
        <f t="shared" si="0"/>
        <v>171</v>
      </c>
      <c r="R22" s="113">
        <v>171</v>
      </c>
      <c r="S22" s="113">
        <v>0</v>
      </c>
    </row>
    <row r="23" spans="2:19" ht="24" customHeight="1" x14ac:dyDescent="0.4">
      <c r="B23" s="60" t="s">
        <v>27</v>
      </c>
      <c r="C23" s="66"/>
      <c r="D23" s="62">
        <v>10.48</v>
      </c>
      <c r="J23" s="69"/>
      <c r="M23" s="65" t="s">
        <v>54</v>
      </c>
      <c r="N23" s="64" t="s">
        <v>209</v>
      </c>
      <c r="O23" s="65" t="s">
        <v>48</v>
      </c>
      <c r="P23" s="65" t="str">
        <f t="shared" si="1"/>
        <v>外部サービス利用型加算なし区分５</v>
      </c>
      <c r="Q23" s="65">
        <f t="shared" si="0"/>
        <v>171</v>
      </c>
      <c r="R23" s="113">
        <v>171</v>
      </c>
      <c r="S23" s="113">
        <v>0</v>
      </c>
    </row>
    <row r="24" spans="2:19" ht="24" customHeight="1" x14ac:dyDescent="0.4">
      <c r="B24" s="60" t="s">
        <v>28</v>
      </c>
      <c r="C24" s="66"/>
      <c r="D24" s="62">
        <v>10.48</v>
      </c>
      <c r="J24" s="69"/>
      <c r="M24" s="65" t="s">
        <v>54</v>
      </c>
      <c r="N24" s="64" t="s">
        <v>209</v>
      </c>
      <c r="O24" s="65" t="s">
        <v>47</v>
      </c>
      <c r="P24" s="65" t="str">
        <f t="shared" si="1"/>
        <v>外部サービス利用型加算なし区分４</v>
      </c>
      <c r="Q24" s="65">
        <f t="shared" si="0"/>
        <v>171</v>
      </c>
      <c r="R24" s="113">
        <v>171</v>
      </c>
      <c r="S24" s="113">
        <v>0</v>
      </c>
    </row>
    <row r="25" spans="2:19" ht="24" customHeight="1" x14ac:dyDescent="0.4">
      <c r="B25" s="60" t="s">
        <v>29</v>
      </c>
      <c r="C25" s="66"/>
      <c r="D25" s="62">
        <v>10.48</v>
      </c>
      <c r="J25" s="69"/>
      <c r="M25" s="65" t="s">
        <v>54</v>
      </c>
      <c r="N25" s="64" t="s">
        <v>209</v>
      </c>
      <c r="O25" s="65" t="s">
        <v>46</v>
      </c>
      <c r="P25" s="65" t="str">
        <f t="shared" si="1"/>
        <v>外部サービス利用型加算なし区分３</v>
      </c>
      <c r="Q25" s="65">
        <f t="shared" si="0"/>
        <v>171</v>
      </c>
      <c r="R25" s="113">
        <v>171</v>
      </c>
      <c r="S25" s="113">
        <v>0</v>
      </c>
    </row>
    <row r="26" spans="2:19" ht="24" customHeight="1" x14ac:dyDescent="0.4">
      <c r="B26" s="60" t="s">
        <v>30</v>
      </c>
      <c r="C26" s="67"/>
      <c r="D26" s="62">
        <v>10.48</v>
      </c>
      <c r="M26" s="65" t="s">
        <v>54</v>
      </c>
      <c r="N26" s="64" t="s">
        <v>209</v>
      </c>
      <c r="O26" s="65" t="s">
        <v>45</v>
      </c>
      <c r="P26" s="65" t="str">
        <f t="shared" si="1"/>
        <v>外部サービス利用型加算なし区分２</v>
      </c>
      <c r="Q26" s="65">
        <f t="shared" si="0"/>
        <v>171</v>
      </c>
      <c r="R26" s="113">
        <v>171</v>
      </c>
      <c r="S26" s="113">
        <v>0</v>
      </c>
    </row>
    <row r="27" spans="2:19" ht="24" customHeight="1" x14ac:dyDescent="0.4">
      <c r="B27" s="60" t="s">
        <v>31</v>
      </c>
      <c r="C27" s="61" t="s">
        <v>32</v>
      </c>
      <c r="D27" s="62">
        <v>10.24</v>
      </c>
      <c r="M27" s="65" t="s">
        <v>54</v>
      </c>
      <c r="N27" s="64" t="s">
        <v>209</v>
      </c>
      <c r="O27" s="1" t="s">
        <v>234</v>
      </c>
      <c r="P27" s="65" t="str">
        <f t="shared" si="1"/>
        <v>外部サービス利用型加算なし区分１、非該当</v>
      </c>
      <c r="Q27" s="65">
        <f t="shared" si="0"/>
        <v>171</v>
      </c>
      <c r="R27" s="113">
        <v>171</v>
      </c>
      <c r="S27" s="113">
        <v>0</v>
      </c>
    </row>
    <row r="28" spans="2:19" ht="24" customHeight="1" x14ac:dyDescent="0.4">
      <c r="B28" s="60" t="s">
        <v>33</v>
      </c>
      <c r="C28" s="66"/>
      <c r="D28" s="62">
        <v>10.24</v>
      </c>
      <c r="M28" s="65" t="s">
        <v>54</v>
      </c>
      <c r="N28" s="64" t="s">
        <v>213</v>
      </c>
      <c r="O28" s="65" t="s">
        <v>49</v>
      </c>
      <c r="P28" s="65" t="str">
        <f t="shared" si="1"/>
        <v>外部サービス利用型１２：1区分６</v>
      </c>
      <c r="Q28" s="65">
        <f t="shared" si="0"/>
        <v>244</v>
      </c>
      <c r="R28" s="113">
        <v>171</v>
      </c>
      <c r="S28" s="113">
        <v>73</v>
      </c>
    </row>
    <row r="29" spans="2:19" ht="24" customHeight="1" x14ac:dyDescent="0.4">
      <c r="B29" s="60" t="s">
        <v>34</v>
      </c>
      <c r="C29" s="66"/>
      <c r="D29" s="62">
        <v>10.24</v>
      </c>
      <c r="M29" s="65" t="s">
        <v>54</v>
      </c>
      <c r="N29" s="64" t="s">
        <v>213</v>
      </c>
      <c r="O29" s="65" t="s">
        <v>48</v>
      </c>
      <c r="P29" s="65" t="str">
        <f t="shared" si="1"/>
        <v>外部サービス利用型１２：1区分５</v>
      </c>
      <c r="Q29" s="65">
        <f t="shared" si="0"/>
        <v>244</v>
      </c>
      <c r="R29" s="113">
        <v>171</v>
      </c>
      <c r="S29" s="113">
        <v>73</v>
      </c>
    </row>
    <row r="30" spans="2:19" ht="24" customHeight="1" x14ac:dyDescent="0.4">
      <c r="B30" s="60" t="s">
        <v>35</v>
      </c>
      <c r="C30" s="66"/>
      <c r="D30" s="62">
        <v>10.24</v>
      </c>
      <c r="M30" s="65" t="s">
        <v>54</v>
      </c>
      <c r="N30" s="64" t="s">
        <v>213</v>
      </c>
      <c r="O30" s="65" t="s">
        <v>47</v>
      </c>
      <c r="P30" s="65" t="str">
        <f t="shared" si="1"/>
        <v>外部サービス利用型１２：1区分４</v>
      </c>
      <c r="Q30" s="65">
        <f t="shared" si="0"/>
        <v>244</v>
      </c>
      <c r="R30" s="113">
        <v>171</v>
      </c>
      <c r="S30" s="113">
        <v>73</v>
      </c>
    </row>
    <row r="31" spans="2:19" ht="24" customHeight="1" x14ac:dyDescent="0.4">
      <c r="B31" s="60" t="s">
        <v>36</v>
      </c>
      <c r="C31" s="66"/>
      <c r="D31" s="62">
        <v>10.24</v>
      </c>
      <c r="M31" s="65" t="s">
        <v>54</v>
      </c>
      <c r="N31" s="64" t="s">
        <v>213</v>
      </c>
      <c r="O31" s="65" t="s">
        <v>46</v>
      </c>
      <c r="P31" s="65" t="str">
        <f t="shared" si="1"/>
        <v>外部サービス利用型１２：1区分３</v>
      </c>
      <c r="Q31" s="65">
        <f t="shared" si="0"/>
        <v>244</v>
      </c>
      <c r="R31" s="113">
        <v>171</v>
      </c>
      <c r="S31" s="113">
        <v>73</v>
      </c>
    </row>
    <row r="32" spans="2:19" ht="24" customHeight="1" x14ac:dyDescent="0.4">
      <c r="B32" s="60" t="s">
        <v>37</v>
      </c>
      <c r="C32" s="66"/>
      <c r="D32" s="62">
        <v>10.24</v>
      </c>
      <c r="M32" s="65" t="s">
        <v>54</v>
      </c>
      <c r="N32" s="64" t="s">
        <v>213</v>
      </c>
      <c r="O32" s="65" t="s">
        <v>45</v>
      </c>
      <c r="P32" s="65" t="str">
        <f t="shared" si="1"/>
        <v>外部サービス利用型１２：1区分２</v>
      </c>
      <c r="Q32" s="65">
        <f t="shared" si="0"/>
        <v>244</v>
      </c>
      <c r="R32" s="113">
        <v>171</v>
      </c>
      <c r="S32" s="113">
        <v>73</v>
      </c>
    </row>
    <row r="33" spans="2:19" ht="24" customHeight="1" x14ac:dyDescent="0.4">
      <c r="B33" s="60" t="s">
        <v>38</v>
      </c>
      <c r="C33" s="66"/>
      <c r="D33" s="62">
        <v>10.24</v>
      </c>
      <c r="M33" s="65" t="s">
        <v>54</v>
      </c>
      <c r="N33" s="64" t="s">
        <v>213</v>
      </c>
      <c r="O33" s="1" t="s">
        <v>234</v>
      </c>
      <c r="P33" s="65" t="str">
        <f t="shared" si="1"/>
        <v>外部サービス利用型１２：1区分１、非該当</v>
      </c>
      <c r="Q33" s="65">
        <f t="shared" si="0"/>
        <v>244</v>
      </c>
      <c r="R33" s="113">
        <v>171</v>
      </c>
      <c r="S33" s="113">
        <v>73</v>
      </c>
    </row>
    <row r="34" spans="2:19" ht="24" customHeight="1" x14ac:dyDescent="0.4">
      <c r="B34" s="60" t="s">
        <v>39</v>
      </c>
      <c r="C34" s="66"/>
      <c r="D34" s="62">
        <v>10.24</v>
      </c>
      <c r="M34" s="65" t="s">
        <v>54</v>
      </c>
      <c r="N34" s="64" t="s">
        <v>210</v>
      </c>
      <c r="O34" s="65" t="s">
        <v>49</v>
      </c>
      <c r="P34" s="65" t="str">
        <f t="shared" si="1"/>
        <v>外部サービス利用型３０：1区分６</v>
      </c>
      <c r="Q34" s="65">
        <f t="shared" si="0"/>
        <v>199</v>
      </c>
      <c r="R34" s="113">
        <v>171</v>
      </c>
      <c r="S34" s="113">
        <v>28</v>
      </c>
    </row>
    <row r="35" spans="2:19" ht="24" customHeight="1" x14ac:dyDescent="0.4">
      <c r="B35" s="60" t="s">
        <v>40</v>
      </c>
      <c r="C35" s="67"/>
      <c r="D35" s="62">
        <v>10.24</v>
      </c>
      <c r="M35" s="65" t="s">
        <v>54</v>
      </c>
      <c r="N35" s="64" t="s">
        <v>210</v>
      </c>
      <c r="O35" s="65" t="s">
        <v>48</v>
      </c>
      <c r="P35" s="65" t="str">
        <f t="shared" si="1"/>
        <v>外部サービス利用型３０：1区分５</v>
      </c>
      <c r="Q35" s="65">
        <f t="shared" si="0"/>
        <v>199</v>
      </c>
      <c r="R35" s="113">
        <v>171</v>
      </c>
      <c r="S35" s="113">
        <v>28</v>
      </c>
    </row>
    <row r="36" spans="2:19" ht="24" customHeight="1" x14ac:dyDescent="0.4">
      <c r="B36" s="60" t="s">
        <v>43</v>
      </c>
      <c r="C36" s="60" t="s">
        <v>44</v>
      </c>
      <c r="D36" s="62">
        <v>11.6</v>
      </c>
      <c r="M36" s="65" t="s">
        <v>54</v>
      </c>
      <c r="N36" s="64" t="s">
        <v>210</v>
      </c>
      <c r="O36" s="65" t="s">
        <v>47</v>
      </c>
      <c r="P36" s="65" t="str">
        <f t="shared" si="1"/>
        <v>外部サービス利用型３０：1区分４</v>
      </c>
      <c r="Q36" s="65">
        <f t="shared" si="0"/>
        <v>199</v>
      </c>
      <c r="R36" s="113">
        <v>171</v>
      </c>
      <c r="S36" s="113">
        <v>28</v>
      </c>
    </row>
    <row r="37" spans="2:19" ht="24" customHeight="1" x14ac:dyDescent="0.4">
      <c r="B37" s="60" t="s">
        <v>202</v>
      </c>
      <c r="C37" s="61" t="s">
        <v>6</v>
      </c>
      <c r="D37" s="62">
        <v>11.2</v>
      </c>
      <c r="M37" s="65" t="s">
        <v>54</v>
      </c>
      <c r="N37" s="64" t="s">
        <v>210</v>
      </c>
      <c r="O37" s="65" t="s">
        <v>46</v>
      </c>
      <c r="P37" s="65" t="str">
        <f t="shared" si="1"/>
        <v>外部サービス利用型３０：1区分３</v>
      </c>
      <c r="Q37" s="65">
        <f t="shared" si="0"/>
        <v>199</v>
      </c>
      <c r="R37" s="113">
        <v>171</v>
      </c>
      <c r="S37" s="113">
        <v>28</v>
      </c>
    </row>
    <row r="38" spans="2:19" ht="24" customHeight="1" x14ac:dyDescent="0.4">
      <c r="B38" s="60" t="s">
        <v>203</v>
      </c>
      <c r="C38" s="61" t="s">
        <v>10</v>
      </c>
      <c r="D38" s="62">
        <v>10.96</v>
      </c>
      <c r="M38" s="65" t="s">
        <v>54</v>
      </c>
      <c r="N38" s="64" t="s">
        <v>210</v>
      </c>
      <c r="O38" s="65" t="s">
        <v>45</v>
      </c>
      <c r="P38" s="65" t="str">
        <f t="shared" si="1"/>
        <v>外部サービス利用型３０：1区分２</v>
      </c>
      <c r="Q38" s="65">
        <f t="shared" si="0"/>
        <v>199</v>
      </c>
      <c r="R38" s="113">
        <v>171</v>
      </c>
      <c r="S38" s="113">
        <v>28</v>
      </c>
    </row>
    <row r="39" spans="2:19" ht="24" customHeight="1" x14ac:dyDescent="0.4">
      <c r="B39" s="60" t="s">
        <v>204</v>
      </c>
      <c r="C39" s="61" t="s">
        <v>32</v>
      </c>
      <c r="D39" s="62">
        <v>10.24</v>
      </c>
      <c r="M39" s="65" t="s">
        <v>54</v>
      </c>
      <c r="N39" s="64" t="s">
        <v>210</v>
      </c>
      <c r="O39" s="1" t="s">
        <v>234</v>
      </c>
      <c r="P39" s="65" t="str">
        <f t="shared" si="1"/>
        <v>外部サービス利用型３０：1区分１、非該当</v>
      </c>
      <c r="Q39" s="65">
        <f>R39+S39</f>
        <v>199</v>
      </c>
      <c r="R39" s="113">
        <v>171</v>
      </c>
      <c r="S39" s="113">
        <v>28</v>
      </c>
    </row>
    <row r="40" spans="2:19" x14ac:dyDescent="0.4">
      <c r="B40" s="60" t="s">
        <v>41</v>
      </c>
      <c r="C40" s="60" t="s">
        <v>42</v>
      </c>
      <c r="D40" s="62">
        <v>10</v>
      </c>
    </row>
  </sheetData>
  <sheetProtection algorithmName="SHA-512" hashValue="PJKn8BUbaMt1JrmmX3s4pXwV7iyo3o1SeO383BUK9k9YR5ISpUUKoG8mQQRB5i6hTm4LhaJBRu9l9YzaB9riow==" saltValue="e80961zZPSTL2rxm9WbDkg==" spinCount="100000" sheet="1" objects="1" scenarios="1"/>
  <phoneticPr fontId="1"/>
  <pageMargins left="0.7" right="0.7" top="0.75" bottom="0.75" header="0.3" footer="0.3"/>
  <pageSetup paperSize="9" scale="56" orientation="portrait" r:id="rId1"/>
  <colBreaks count="1" manualBreakCount="1">
    <brk id="7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17D3F-9012-4695-B688-C35C151658E5}">
  <sheetPr codeName="Sheet4"/>
  <dimension ref="A1:N58"/>
  <sheetViews>
    <sheetView topLeftCell="A10" zoomScaleNormal="100" workbookViewId="0">
      <selection activeCell="K6" sqref="K6:K7"/>
    </sheetView>
  </sheetViews>
  <sheetFormatPr defaultColWidth="9" defaultRowHeight="21.75" customHeight="1" x14ac:dyDescent="0.4"/>
  <cols>
    <col min="1" max="1" width="9" style="1"/>
    <col min="2" max="4" width="19.75" style="1" customWidth="1"/>
    <col min="5" max="7" width="9" style="1"/>
    <col min="8" max="8" width="15.125" style="1" bestFit="1" customWidth="1"/>
    <col min="9" max="9" width="27.75" style="1" bestFit="1" customWidth="1"/>
    <col min="10" max="16384" width="9" style="1"/>
  </cols>
  <sheetData>
    <row r="1" spans="1:14" ht="38.25" customHeight="1" x14ac:dyDescent="0.4">
      <c r="A1" s="17" t="s">
        <v>124</v>
      </c>
    </row>
    <row r="2" spans="1:14" ht="10.5" customHeight="1" x14ac:dyDescent="0.4"/>
    <row r="3" spans="1:14" ht="21.75" customHeight="1" x14ac:dyDescent="0.4">
      <c r="A3" s="16" t="s">
        <v>216</v>
      </c>
      <c r="B3" s="16"/>
      <c r="C3" s="16"/>
      <c r="D3" s="16"/>
    </row>
    <row r="4" spans="1:14" ht="21.75" customHeight="1" x14ac:dyDescent="0.4">
      <c r="A4" s="18"/>
      <c r="B4" s="18" t="s">
        <v>77</v>
      </c>
      <c r="C4" s="18" t="s">
        <v>78</v>
      </c>
      <c r="D4" s="18" t="s">
        <v>79</v>
      </c>
      <c r="F4" s="145" t="s">
        <v>208</v>
      </c>
      <c r="G4" s="1" t="s">
        <v>107</v>
      </c>
      <c r="H4" s="1" t="s">
        <v>108</v>
      </c>
      <c r="I4" s="2" t="s">
        <v>99</v>
      </c>
      <c r="J4" s="1" t="s">
        <v>106</v>
      </c>
    </row>
    <row r="5" spans="1:14" ht="21.75" customHeight="1" x14ac:dyDescent="0.4">
      <c r="A5" s="18" t="s">
        <v>81</v>
      </c>
      <c r="B5" s="19">
        <v>108000</v>
      </c>
      <c r="C5" s="19">
        <v>93000</v>
      </c>
      <c r="D5" s="19">
        <v>83000</v>
      </c>
      <c r="F5" s="145" t="s">
        <v>235</v>
      </c>
      <c r="G5" s="1" t="s">
        <v>91</v>
      </c>
      <c r="H5" s="1" t="s">
        <v>234</v>
      </c>
      <c r="I5" s="1" t="str">
        <f t="shared" ref="I5:I40" si="0">F5&amp;G5&amp;H5</f>
        <v>１２：１６名区分１、非該当</v>
      </c>
      <c r="J5" s="3">
        <v>83000</v>
      </c>
      <c r="K5" s="3"/>
      <c r="L5" s="3"/>
      <c r="M5" s="3"/>
      <c r="N5" s="3"/>
    </row>
    <row r="6" spans="1:14" ht="21.75" customHeight="1" x14ac:dyDescent="0.4">
      <c r="A6" s="18" t="s">
        <v>83</v>
      </c>
      <c r="B6" s="19">
        <v>122000</v>
      </c>
      <c r="C6" s="19">
        <v>107000</v>
      </c>
      <c r="D6" s="19">
        <v>97000</v>
      </c>
      <c r="F6" s="145" t="s">
        <v>235</v>
      </c>
      <c r="G6" s="1" t="s">
        <v>91</v>
      </c>
      <c r="H6" s="1" t="s">
        <v>45</v>
      </c>
      <c r="I6" s="1" t="str">
        <f t="shared" si="0"/>
        <v>１２：１６名区分２</v>
      </c>
      <c r="J6" s="3">
        <v>97000</v>
      </c>
      <c r="K6" s="3"/>
      <c r="L6" s="3"/>
      <c r="M6" s="3"/>
      <c r="N6" s="3"/>
    </row>
    <row r="7" spans="1:14" ht="21.75" customHeight="1" x14ac:dyDescent="0.4">
      <c r="A7" s="18" t="s">
        <v>84</v>
      </c>
      <c r="B7" s="19">
        <v>127000</v>
      </c>
      <c r="C7" s="19">
        <v>126000</v>
      </c>
      <c r="D7" s="19">
        <v>119000</v>
      </c>
      <c r="F7" s="145" t="s">
        <v>235</v>
      </c>
      <c r="G7" s="1" t="s">
        <v>91</v>
      </c>
      <c r="H7" s="1" t="s">
        <v>46</v>
      </c>
      <c r="I7" s="1" t="str">
        <f t="shared" si="0"/>
        <v>１２：１６名区分３</v>
      </c>
      <c r="J7" s="3">
        <v>119000</v>
      </c>
    </row>
    <row r="8" spans="1:14" ht="21.75" customHeight="1" x14ac:dyDescent="0.4">
      <c r="A8" s="18" t="s">
        <v>85</v>
      </c>
      <c r="B8" s="19">
        <v>151000</v>
      </c>
      <c r="C8" s="19">
        <v>146000</v>
      </c>
      <c r="D8" s="19">
        <v>139000</v>
      </c>
      <c r="F8" s="145" t="s">
        <v>235</v>
      </c>
      <c r="G8" s="1" t="s">
        <v>91</v>
      </c>
      <c r="H8" s="1" t="s">
        <v>47</v>
      </c>
      <c r="I8" s="1" t="str">
        <f t="shared" si="0"/>
        <v>１２：１６名区分４</v>
      </c>
      <c r="J8" s="3">
        <v>139000</v>
      </c>
    </row>
    <row r="9" spans="1:14" ht="21.75" customHeight="1" x14ac:dyDescent="0.4">
      <c r="A9" s="18" t="s">
        <v>86</v>
      </c>
      <c r="B9" s="19">
        <v>188000</v>
      </c>
      <c r="C9" s="19">
        <v>177000</v>
      </c>
      <c r="D9" s="19">
        <v>170000</v>
      </c>
      <c r="F9" s="145" t="s">
        <v>235</v>
      </c>
      <c r="G9" s="1" t="s">
        <v>91</v>
      </c>
      <c r="H9" s="1" t="s">
        <v>48</v>
      </c>
      <c r="I9" s="1" t="str">
        <f t="shared" si="0"/>
        <v>１２：１６名区分５</v>
      </c>
      <c r="J9" s="3">
        <v>170000</v>
      </c>
    </row>
    <row r="10" spans="1:14" ht="21.75" customHeight="1" x14ac:dyDescent="0.4">
      <c r="A10" s="18" t="s">
        <v>82</v>
      </c>
      <c r="B10" s="19">
        <v>227000</v>
      </c>
      <c r="C10" s="19">
        <v>216000</v>
      </c>
      <c r="D10" s="19">
        <v>210000</v>
      </c>
      <c r="F10" s="145" t="s">
        <v>235</v>
      </c>
      <c r="G10" s="1" t="s">
        <v>91</v>
      </c>
      <c r="H10" s="1" t="s">
        <v>49</v>
      </c>
      <c r="I10" s="1" t="str">
        <f t="shared" si="0"/>
        <v>１２：１６名区分６</v>
      </c>
      <c r="J10" s="3">
        <v>210000</v>
      </c>
    </row>
    <row r="11" spans="1:14" ht="21.75" customHeight="1" x14ac:dyDescent="0.4">
      <c r="A11" s="16" t="s">
        <v>80</v>
      </c>
      <c r="B11" s="16"/>
      <c r="C11" s="16"/>
      <c r="D11" s="16"/>
      <c r="F11" s="145" t="s">
        <v>235</v>
      </c>
      <c r="G11" s="1" t="s">
        <v>92</v>
      </c>
      <c r="H11" s="1" t="s">
        <v>234</v>
      </c>
      <c r="I11" s="1" t="str">
        <f t="shared" si="0"/>
        <v>１２：１５名区分１、非該当</v>
      </c>
      <c r="J11" s="3">
        <v>93000</v>
      </c>
    </row>
    <row r="12" spans="1:14" ht="21.75" customHeight="1" x14ac:dyDescent="0.4">
      <c r="A12" s="16"/>
      <c r="B12" s="16"/>
      <c r="C12" s="16"/>
      <c r="D12" s="16"/>
      <c r="F12" s="145" t="s">
        <v>235</v>
      </c>
      <c r="G12" s="1" t="s">
        <v>92</v>
      </c>
      <c r="H12" s="1" t="s">
        <v>45</v>
      </c>
      <c r="I12" s="1" t="str">
        <f t="shared" si="0"/>
        <v>１２：１５名区分２</v>
      </c>
      <c r="J12" s="3">
        <v>107000</v>
      </c>
    </row>
    <row r="13" spans="1:14" ht="21.75" customHeight="1" x14ac:dyDescent="0.4">
      <c r="A13" s="16" t="s">
        <v>219</v>
      </c>
      <c r="B13" s="16"/>
      <c r="C13" s="16"/>
      <c r="D13" s="16"/>
      <c r="F13" s="145" t="s">
        <v>235</v>
      </c>
      <c r="G13" s="1" t="s">
        <v>92</v>
      </c>
      <c r="H13" s="1" t="s">
        <v>46</v>
      </c>
      <c r="I13" s="1" t="str">
        <f t="shared" si="0"/>
        <v>１２：１５名区分３</v>
      </c>
      <c r="J13" s="3">
        <v>126000</v>
      </c>
    </row>
    <row r="14" spans="1:14" ht="21.75" customHeight="1" x14ac:dyDescent="0.4">
      <c r="A14" s="18"/>
      <c r="B14" s="18" t="s">
        <v>77</v>
      </c>
      <c r="C14" s="18" t="s">
        <v>78</v>
      </c>
      <c r="D14" s="18" t="s">
        <v>79</v>
      </c>
      <c r="F14" s="145" t="s">
        <v>235</v>
      </c>
      <c r="G14" s="1" t="s">
        <v>92</v>
      </c>
      <c r="H14" s="1" t="s">
        <v>47</v>
      </c>
      <c r="I14" s="1" t="str">
        <f t="shared" si="0"/>
        <v>１２：１５名区分４</v>
      </c>
      <c r="J14" s="3">
        <v>146000</v>
      </c>
    </row>
    <row r="15" spans="1:14" ht="21.75" customHeight="1" x14ac:dyDescent="0.4">
      <c r="A15" s="18" t="s">
        <v>81</v>
      </c>
      <c r="B15" s="19">
        <v>94000</v>
      </c>
      <c r="C15" s="19">
        <v>79000</v>
      </c>
      <c r="D15" s="19">
        <v>69000</v>
      </c>
      <c r="F15" s="145" t="s">
        <v>235</v>
      </c>
      <c r="G15" s="1" t="s">
        <v>92</v>
      </c>
      <c r="H15" s="1" t="s">
        <v>48</v>
      </c>
      <c r="I15" s="1" t="str">
        <f t="shared" si="0"/>
        <v>１２：１５名区分５</v>
      </c>
      <c r="J15" s="3">
        <v>177000</v>
      </c>
    </row>
    <row r="16" spans="1:14" ht="21.75" customHeight="1" x14ac:dyDescent="0.4">
      <c r="A16" s="18" t="s">
        <v>83</v>
      </c>
      <c r="B16" s="19">
        <v>107000</v>
      </c>
      <c r="C16" s="19">
        <v>92000</v>
      </c>
      <c r="D16" s="19">
        <v>82000</v>
      </c>
      <c r="F16" s="145" t="s">
        <v>235</v>
      </c>
      <c r="G16" s="1" t="s">
        <v>92</v>
      </c>
      <c r="H16" s="1" t="s">
        <v>49</v>
      </c>
      <c r="I16" s="1" t="str">
        <f t="shared" si="0"/>
        <v>１２：１５名区分６</v>
      </c>
      <c r="J16" s="3">
        <v>216000</v>
      </c>
    </row>
    <row r="17" spans="1:10" ht="21.75" customHeight="1" x14ac:dyDescent="0.4">
      <c r="A17" s="18" t="s">
        <v>84</v>
      </c>
      <c r="B17" s="19">
        <v>112000</v>
      </c>
      <c r="C17" s="19">
        <v>111000</v>
      </c>
      <c r="D17" s="19">
        <v>104000</v>
      </c>
      <c r="F17" s="145" t="s">
        <v>235</v>
      </c>
      <c r="G17" s="1" t="s">
        <v>93</v>
      </c>
      <c r="H17" s="1" t="s">
        <v>234</v>
      </c>
      <c r="I17" s="1" t="str">
        <f t="shared" si="0"/>
        <v>１２：１４名以下区分１、非該当</v>
      </c>
      <c r="J17" s="3">
        <v>108000</v>
      </c>
    </row>
    <row r="18" spans="1:10" ht="21.75" customHeight="1" x14ac:dyDescent="0.4">
      <c r="A18" s="18" t="s">
        <v>85</v>
      </c>
      <c r="B18" s="19">
        <v>136000</v>
      </c>
      <c r="C18" s="19">
        <v>131000</v>
      </c>
      <c r="D18" s="19">
        <v>124000</v>
      </c>
      <c r="F18" s="145" t="s">
        <v>235</v>
      </c>
      <c r="G18" s="1" t="s">
        <v>93</v>
      </c>
      <c r="H18" s="1" t="s">
        <v>45</v>
      </c>
      <c r="I18" s="1" t="str">
        <f t="shared" si="0"/>
        <v>１２：１４名以下区分２</v>
      </c>
      <c r="J18" s="3">
        <v>122000</v>
      </c>
    </row>
    <row r="19" spans="1:10" ht="21.75" customHeight="1" x14ac:dyDescent="0.4">
      <c r="A19" s="18" t="s">
        <v>86</v>
      </c>
      <c r="B19" s="19">
        <v>172000</v>
      </c>
      <c r="C19" s="19">
        <v>161000</v>
      </c>
      <c r="D19" s="19">
        <v>154000</v>
      </c>
      <c r="F19" s="145" t="s">
        <v>235</v>
      </c>
      <c r="G19" s="1" t="s">
        <v>93</v>
      </c>
      <c r="H19" s="1" t="s">
        <v>46</v>
      </c>
      <c r="I19" s="1" t="str">
        <f t="shared" si="0"/>
        <v>１２：１４名以下区分３</v>
      </c>
      <c r="J19" s="3">
        <v>127000</v>
      </c>
    </row>
    <row r="20" spans="1:10" ht="21.75" customHeight="1" x14ac:dyDescent="0.4">
      <c r="A20" s="18" t="s">
        <v>82</v>
      </c>
      <c r="B20" s="19">
        <v>213000</v>
      </c>
      <c r="C20" s="19">
        <v>201000</v>
      </c>
      <c r="D20" s="19">
        <v>196000</v>
      </c>
      <c r="F20" s="145" t="s">
        <v>235</v>
      </c>
      <c r="G20" s="1" t="s">
        <v>93</v>
      </c>
      <c r="H20" s="1" t="s">
        <v>47</v>
      </c>
      <c r="I20" s="1" t="str">
        <f t="shared" si="0"/>
        <v>１２：１４名以下区分４</v>
      </c>
      <c r="J20" s="3">
        <v>151000</v>
      </c>
    </row>
    <row r="21" spans="1:10" ht="21.75" customHeight="1" x14ac:dyDescent="0.4">
      <c r="A21" s="16" t="s">
        <v>80</v>
      </c>
      <c r="B21" s="16"/>
      <c r="C21" s="16"/>
      <c r="D21" s="16"/>
      <c r="F21" s="145" t="s">
        <v>235</v>
      </c>
      <c r="G21" s="1" t="s">
        <v>93</v>
      </c>
      <c r="H21" s="1" t="s">
        <v>48</v>
      </c>
      <c r="I21" s="1" t="str">
        <f t="shared" si="0"/>
        <v>１２：１４名以下区分５</v>
      </c>
      <c r="J21" s="3">
        <v>188000</v>
      </c>
    </row>
    <row r="22" spans="1:10" ht="21.75" customHeight="1" x14ac:dyDescent="0.4">
      <c r="A22" s="16"/>
      <c r="B22" s="16"/>
      <c r="C22" s="16"/>
      <c r="D22" s="16"/>
      <c r="F22" s="145" t="s">
        <v>235</v>
      </c>
      <c r="G22" s="1" t="s">
        <v>93</v>
      </c>
      <c r="H22" s="1" t="s">
        <v>49</v>
      </c>
      <c r="I22" s="1" t="str">
        <f t="shared" si="0"/>
        <v>１２：１４名以下区分６</v>
      </c>
      <c r="J22" s="3">
        <v>227000</v>
      </c>
    </row>
    <row r="23" spans="1:10" ht="21.75" customHeight="1" x14ac:dyDescent="0.4">
      <c r="A23" s="16" t="s">
        <v>218</v>
      </c>
      <c r="B23" s="16"/>
      <c r="C23" s="16"/>
      <c r="D23" s="16"/>
      <c r="F23" s="145" t="s">
        <v>236</v>
      </c>
      <c r="G23" s="1" t="s">
        <v>91</v>
      </c>
      <c r="H23" s="1" t="s">
        <v>234</v>
      </c>
      <c r="I23" s="1" t="str">
        <f t="shared" si="0"/>
        <v>３０：１６名区分１、非該当</v>
      </c>
      <c r="J23" s="3">
        <v>69000</v>
      </c>
    </row>
    <row r="24" spans="1:10" ht="21.75" customHeight="1" x14ac:dyDescent="0.4">
      <c r="A24" s="18"/>
      <c r="B24" s="18" t="s">
        <v>77</v>
      </c>
      <c r="C24" s="18" t="s">
        <v>78</v>
      </c>
      <c r="D24" s="18" t="s">
        <v>79</v>
      </c>
      <c r="F24" s="145" t="s">
        <v>236</v>
      </c>
      <c r="G24" s="1" t="s">
        <v>91</v>
      </c>
      <c r="H24" s="1" t="s">
        <v>45</v>
      </c>
      <c r="I24" s="1" t="str">
        <f t="shared" si="0"/>
        <v>３０：１６名区分２</v>
      </c>
      <c r="J24" s="3">
        <v>82000</v>
      </c>
    </row>
    <row r="25" spans="1:10" ht="21.75" customHeight="1" x14ac:dyDescent="0.4">
      <c r="A25" s="18" t="s">
        <v>81</v>
      </c>
      <c r="B25" s="19">
        <v>85000</v>
      </c>
      <c r="C25" s="19">
        <v>70000</v>
      </c>
      <c r="D25" s="19">
        <v>60000</v>
      </c>
      <c r="F25" s="145" t="s">
        <v>236</v>
      </c>
      <c r="G25" s="1" t="s">
        <v>91</v>
      </c>
      <c r="H25" s="1" t="s">
        <v>46</v>
      </c>
      <c r="I25" s="1" t="str">
        <f t="shared" si="0"/>
        <v>３０：１６名区分３</v>
      </c>
      <c r="J25" s="3">
        <v>104000</v>
      </c>
    </row>
    <row r="26" spans="1:10" ht="21.75" customHeight="1" x14ac:dyDescent="0.4">
      <c r="A26" s="18" t="s">
        <v>83</v>
      </c>
      <c r="B26" s="19">
        <v>97000</v>
      </c>
      <c r="C26" s="19">
        <v>82000</v>
      </c>
      <c r="D26" s="19">
        <v>72000</v>
      </c>
      <c r="F26" s="145" t="s">
        <v>236</v>
      </c>
      <c r="G26" s="1" t="s">
        <v>91</v>
      </c>
      <c r="H26" s="1" t="s">
        <v>47</v>
      </c>
      <c r="I26" s="1" t="str">
        <f t="shared" si="0"/>
        <v>３０：１６名区分４</v>
      </c>
      <c r="J26" s="3">
        <v>124000</v>
      </c>
    </row>
    <row r="27" spans="1:10" ht="21.75" customHeight="1" x14ac:dyDescent="0.4">
      <c r="A27" s="18" t="s">
        <v>84</v>
      </c>
      <c r="B27" s="19">
        <v>102000</v>
      </c>
      <c r="C27" s="19">
        <v>101000</v>
      </c>
      <c r="D27" s="19">
        <v>94000</v>
      </c>
      <c r="F27" s="145" t="s">
        <v>236</v>
      </c>
      <c r="G27" s="1" t="s">
        <v>91</v>
      </c>
      <c r="H27" s="1" t="s">
        <v>48</v>
      </c>
      <c r="I27" s="1" t="str">
        <f t="shared" si="0"/>
        <v>３０：１６名区分５</v>
      </c>
      <c r="J27" s="3">
        <v>154000</v>
      </c>
    </row>
    <row r="28" spans="1:10" ht="21.75" customHeight="1" x14ac:dyDescent="0.4">
      <c r="A28" s="18" t="s">
        <v>85</v>
      </c>
      <c r="B28" s="19">
        <v>126000</v>
      </c>
      <c r="C28" s="19">
        <v>121000</v>
      </c>
      <c r="D28" s="19">
        <v>114000</v>
      </c>
      <c r="F28" s="145" t="s">
        <v>236</v>
      </c>
      <c r="G28" s="1" t="s">
        <v>91</v>
      </c>
      <c r="H28" s="1" t="s">
        <v>49</v>
      </c>
      <c r="I28" s="1" t="str">
        <f t="shared" si="0"/>
        <v>３０：１６名区分６</v>
      </c>
      <c r="J28" s="3">
        <v>196000</v>
      </c>
    </row>
    <row r="29" spans="1:10" ht="21.75" customHeight="1" x14ac:dyDescent="0.4">
      <c r="A29" s="18" t="s">
        <v>86</v>
      </c>
      <c r="B29" s="19">
        <v>162000</v>
      </c>
      <c r="C29" s="19">
        <v>151000</v>
      </c>
      <c r="D29" s="19">
        <v>144000</v>
      </c>
      <c r="F29" s="145" t="s">
        <v>236</v>
      </c>
      <c r="G29" s="1" t="s">
        <v>92</v>
      </c>
      <c r="H29" s="1" t="s">
        <v>234</v>
      </c>
      <c r="I29" s="1" t="str">
        <f t="shared" si="0"/>
        <v>３０：１５名区分１、非該当</v>
      </c>
      <c r="J29" s="3">
        <v>79000</v>
      </c>
    </row>
    <row r="30" spans="1:10" ht="21.75" customHeight="1" x14ac:dyDescent="0.4">
      <c r="A30" s="18" t="s">
        <v>82</v>
      </c>
      <c r="B30" s="19">
        <v>203000</v>
      </c>
      <c r="C30" s="19">
        <v>191000</v>
      </c>
      <c r="D30" s="19">
        <v>186000</v>
      </c>
      <c r="F30" s="145" t="s">
        <v>236</v>
      </c>
      <c r="G30" s="1" t="s">
        <v>92</v>
      </c>
      <c r="H30" s="1" t="s">
        <v>45</v>
      </c>
      <c r="I30" s="1" t="str">
        <f t="shared" si="0"/>
        <v>３０：１５名区分２</v>
      </c>
      <c r="J30" s="3">
        <v>92000</v>
      </c>
    </row>
    <row r="31" spans="1:10" ht="21.75" customHeight="1" x14ac:dyDescent="0.4">
      <c r="A31" s="16" t="s">
        <v>80</v>
      </c>
      <c r="B31" s="16"/>
      <c r="C31" s="16"/>
      <c r="D31" s="16"/>
      <c r="F31" s="145" t="s">
        <v>236</v>
      </c>
      <c r="G31" s="1" t="s">
        <v>92</v>
      </c>
      <c r="H31" s="1" t="s">
        <v>46</v>
      </c>
      <c r="I31" s="1" t="str">
        <f t="shared" si="0"/>
        <v>３０：１５名区分３</v>
      </c>
      <c r="J31" s="3">
        <v>111000</v>
      </c>
    </row>
    <row r="32" spans="1:10" ht="21.75" customHeight="1" x14ac:dyDescent="0.4">
      <c r="F32" s="145" t="s">
        <v>236</v>
      </c>
      <c r="G32" s="1" t="s">
        <v>92</v>
      </c>
      <c r="H32" s="1" t="s">
        <v>47</v>
      </c>
      <c r="I32" s="1" t="str">
        <f t="shared" si="0"/>
        <v>３０：１５名区分４</v>
      </c>
      <c r="J32" s="3">
        <v>131000</v>
      </c>
    </row>
    <row r="33" spans="6:10" ht="21.75" customHeight="1" x14ac:dyDescent="0.4">
      <c r="F33" s="145" t="s">
        <v>236</v>
      </c>
      <c r="G33" s="1" t="s">
        <v>92</v>
      </c>
      <c r="H33" s="1" t="s">
        <v>48</v>
      </c>
      <c r="I33" s="1" t="str">
        <f t="shared" si="0"/>
        <v>３０：１５名区分５</v>
      </c>
      <c r="J33" s="3">
        <v>161000</v>
      </c>
    </row>
    <row r="34" spans="6:10" ht="21.75" customHeight="1" x14ac:dyDescent="0.4">
      <c r="F34" s="145" t="s">
        <v>236</v>
      </c>
      <c r="G34" s="1" t="s">
        <v>92</v>
      </c>
      <c r="H34" s="1" t="s">
        <v>49</v>
      </c>
      <c r="I34" s="1" t="str">
        <f t="shared" si="0"/>
        <v>３０：１５名区分６</v>
      </c>
      <c r="J34" s="3">
        <v>201000</v>
      </c>
    </row>
    <row r="35" spans="6:10" ht="21.75" customHeight="1" x14ac:dyDescent="0.4">
      <c r="F35" s="145" t="s">
        <v>236</v>
      </c>
      <c r="G35" s="1" t="s">
        <v>93</v>
      </c>
      <c r="H35" s="1" t="s">
        <v>234</v>
      </c>
      <c r="I35" s="1" t="str">
        <f t="shared" si="0"/>
        <v>３０：１４名以下区分１、非該当</v>
      </c>
      <c r="J35" s="3">
        <v>94000</v>
      </c>
    </row>
    <row r="36" spans="6:10" ht="21.75" customHeight="1" x14ac:dyDescent="0.4">
      <c r="F36" s="145" t="s">
        <v>236</v>
      </c>
      <c r="G36" s="1" t="s">
        <v>93</v>
      </c>
      <c r="H36" s="1" t="s">
        <v>45</v>
      </c>
      <c r="I36" s="1" t="str">
        <f t="shared" si="0"/>
        <v>３０：１４名以下区分２</v>
      </c>
      <c r="J36" s="3">
        <v>107000</v>
      </c>
    </row>
    <row r="37" spans="6:10" ht="21.75" customHeight="1" x14ac:dyDescent="0.4">
      <c r="F37" s="145" t="s">
        <v>236</v>
      </c>
      <c r="G37" s="1" t="s">
        <v>93</v>
      </c>
      <c r="H37" s="1" t="s">
        <v>46</v>
      </c>
      <c r="I37" s="1" t="str">
        <f t="shared" si="0"/>
        <v>３０：１４名以下区分３</v>
      </c>
      <c r="J37" s="3">
        <v>112000</v>
      </c>
    </row>
    <row r="38" spans="6:10" ht="21.75" customHeight="1" x14ac:dyDescent="0.4">
      <c r="F38" s="145" t="s">
        <v>236</v>
      </c>
      <c r="G38" s="1" t="s">
        <v>93</v>
      </c>
      <c r="H38" s="1" t="s">
        <v>47</v>
      </c>
      <c r="I38" s="1" t="str">
        <f t="shared" si="0"/>
        <v>３０：１４名以下区分４</v>
      </c>
      <c r="J38" s="3">
        <v>136000</v>
      </c>
    </row>
    <row r="39" spans="6:10" ht="21.75" customHeight="1" x14ac:dyDescent="0.4">
      <c r="F39" s="145" t="s">
        <v>236</v>
      </c>
      <c r="G39" s="1" t="s">
        <v>93</v>
      </c>
      <c r="H39" s="1" t="s">
        <v>48</v>
      </c>
      <c r="I39" s="1" t="str">
        <f t="shared" si="0"/>
        <v>３０：１４名以下区分５</v>
      </c>
      <c r="J39" s="3">
        <v>172000</v>
      </c>
    </row>
    <row r="40" spans="6:10" ht="21.75" customHeight="1" x14ac:dyDescent="0.4">
      <c r="F40" s="145" t="s">
        <v>236</v>
      </c>
      <c r="G40" s="1" t="s">
        <v>93</v>
      </c>
      <c r="H40" s="1" t="s">
        <v>49</v>
      </c>
      <c r="I40" s="1" t="str">
        <f t="shared" si="0"/>
        <v>３０：１４名以下区分６</v>
      </c>
      <c r="J40" s="3">
        <v>213000</v>
      </c>
    </row>
    <row r="41" spans="6:10" ht="21.75" customHeight="1" x14ac:dyDescent="0.4">
      <c r="F41" s="145" t="s">
        <v>217</v>
      </c>
      <c r="G41" s="1" t="s">
        <v>91</v>
      </c>
      <c r="H41" s="1" t="s">
        <v>234</v>
      </c>
      <c r="I41" s="1" t="str">
        <f t="shared" ref="I41:I58" si="1">F41&amp;G41&amp;H41</f>
        <v>なし６名区分１、非該当</v>
      </c>
      <c r="J41" s="3">
        <v>60000</v>
      </c>
    </row>
    <row r="42" spans="6:10" ht="21.75" customHeight="1" x14ac:dyDescent="0.4">
      <c r="F42" s="145" t="s">
        <v>217</v>
      </c>
      <c r="G42" s="1" t="s">
        <v>91</v>
      </c>
      <c r="H42" s="1" t="s">
        <v>45</v>
      </c>
      <c r="I42" s="1" t="str">
        <f t="shared" si="1"/>
        <v>なし６名区分２</v>
      </c>
      <c r="J42" s="3">
        <v>72000</v>
      </c>
    </row>
    <row r="43" spans="6:10" ht="21.75" customHeight="1" x14ac:dyDescent="0.4">
      <c r="F43" s="145" t="s">
        <v>217</v>
      </c>
      <c r="G43" s="1" t="s">
        <v>91</v>
      </c>
      <c r="H43" s="1" t="s">
        <v>46</v>
      </c>
      <c r="I43" s="1" t="str">
        <f t="shared" si="1"/>
        <v>なし６名区分３</v>
      </c>
      <c r="J43" s="3">
        <v>94000</v>
      </c>
    </row>
    <row r="44" spans="6:10" ht="21.75" customHeight="1" x14ac:dyDescent="0.4">
      <c r="F44" s="145" t="s">
        <v>217</v>
      </c>
      <c r="G44" s="1" t="s">
        <v>91</v>
      </c>
      <c r="H44" s="1" t="s">
        <v>47</v>
      </c>
      <c r="I44" s="1" t="str">
        <f t="shared" si="1"/>
        <v>なし６名区分４</v>
      </c>
      <c r="J44" s="3">
        <v>114000</v>
      </c>
    </row>
    <row r="45" spans="6:10" ht="21.75" customHeight="1" x14ac:dyDescent="0.4">
      <c r="F45" s="145" t="s">
        <v>217</v>
      </c>
      <c r="G45" s="1" t="s">
        <v>91</v>
      </c>
      <c r="H45" s="1" t="s">
        <v>48</v>
      </c>
      <c r="I45" s="1" t="str">
        <f t="shared" si="1"/>
        <v>なし６名区分５</v>
      </c>
      <c r="J45" s="3">
        <v>144000</v>
      </c>
    </row>
    <row r="46" spans="6:10" ht="21.75" customHeight="1" x14ac:dyDescent="0.4">
      <c r="F46" s="145" t="s">
        <v>217</v>
      </c>
      <c r="G46" s="1" t="s">
        <v>91</v>
      </c>
      <c r="H46" s="1" t="s">
        <v>49</v>
      </c>
      <c r="I46" s="1" t="str">
        <f t="shared" si="1"/>
        <v>なし６名区分６</v>
      </c>
      <c r="J46" s="3">
        <v>186000</v>
      </c>
    </row>
    <row r="47" spans="6:10" ht="21.75" customHeight="1" x14ac:dyDescent="0.4">
      <c r="F47" s="145" t="s">
        <v>217</v>
      </c>
      <c r="G47" s="1" t="s">
        <v>92</v>
      </c>
      <c r="H47" s="1" t="s">
        <v>234</v>
      </c>
      <c r="I47" s="1" t="str">
        <f t="shared" si="1"/>
        <v>なし５名区分１、非該当</v>
      </c>
      <c r="J47" s="3">
        <v>70000</v>
      </c>
    </row>
    <row r="48" spans="6:10" ht="21.75" customHeight="1" x14ac:dyDescent="0.4">
      <c r="F48" s="145" t="s">
        <v>217</v>
      </c>
      <c r="G48" s="1" t="s">
        <v>92</v>
      </c>
      <c r="H48" s="1" t="s">
        <v>45</v>
      </c>
      <c r="I48" s="1" t="str">
        <f t="shared" si="1"/>
        <v>なし５名区分２</v>
      </c>
      <c r="J48" s="3">
        <v>82000</v>
      </c>
    </row>
    <row r="49" spans="6:10" ht="21.75" customHeight="1" x14ac:dyDescent="0.4">
      <c r="F49" s="145" t="s">
        <v>217</v>
      </c>
      <c r="G49" s="1" t="s">
        <v>92</v>
      </c>
      <c r="H49" s="1" t="s">
        <v>46</v>
      </c>
      <c r="I49" s="1" t="str">
        <f t="shared" si="1"/>
        <v>なし５名区分３</v>
      </c>
      <c r="J49" s="3">
        <v>101000</v>
      </c>
    </row>
    <row r="50" spans="6:10" ht="21.75" customHeight="1" x14ac:dyDescent="0.4">
      <c r="F50" s="145" t="s">
        <v>217</v>
      </c>
      <c r="G50" s="1" t="s">
        <v>92</v>
      </c>
      <c r="H50" s="1" t="s">
        <v>47</v>
      </c>
      <c r="I50" s="1" t="str">
        <f t="shared" si="1"/>
        <v>なし５名区分４</v>
      </c>
      <c r="J50" s="3">
        <v>121000</v>
      </c>
    </row>
    <row r="51" spans="6:10" ht="21.75" customHeight="1" x14ac:dyDescent="0.4">
      <c r="F51" s="145" t="s">
        <v>217</v>
      </c>
      <c r="G51" s="1" t="s">
        <v>92</v>
      </c>
      <c r="H51" s="1" t="s">
        <v>48</v>
      </c>
      <c r="I51" s="1" t="str">
        <f t="shared" si="1"/>
        <v>なし５名区分５</v>
      </c>
      <c r="J51" s="3">
        <v>151000</v>
      </c>
    </row>
    <row r="52" spans="6:10" ht="21.75" customHeight="1" x14ac:dyDescent="0.4">
      <c r="F52" s="145" t="s">
        <v>217</v>
      </c>
      <c r="G52" s="1" t="s">
        <v>92</v>
      </c>
      <c r="H52" s="1" t="s">
        <v>49</v>
      </c>
      <c r="I52" s="1" t="str">
        <f t="shared" si="1"/>
        <v>なし５名区分６</v>
      </c>
      <c r="J52" s="3">
        <v>191000</v>
      </c>
    </row>
    <row r="53" spans="6:10" ht="21.75" customHeight="1" x14ac:dyDescent="0.4">
      <c r="F53" s="145" t="s">
        <v>217</v>
      </c>
      <c r="G53" s="1" t="s">
        <v>93</v>
      </c>
      <c r="H53" s="1" t="s">
        <v>234</v>
      </c>
      <c r="I53" s="1" t="str">
        <f t="shared" si="1"/>
        <v>なし４名以下区分１、非該当</v>
      </c>
      <c r="J53" s="3">
        <v>85000</v>
      </c>
    </row>
    <row r="54" spans="6:10" ht="21.75" customHeight="1" x14ac:dyDescent="0.4">
      <c r="F54" s="145" t="s">
        <v>217</v>
      </c>
      <c r="G54" s="1" t="s">
        <v>93</v>
      </c>
      <c r="H54" s="1" t="s">
        <v>45</v>
      </c>
      <c r="I54" s="1" t="str">
        <f t="shared" si="1"/>
        <v>なし４名以下区分２</v>
      </c>
      <c r="J54" s="3">
        <v>97000</v>
      </c>
    </row>
    <row r="55" spans="6:10" ht="21.75" customHeight="1" x14ac:dyDescent="0.4">
      <c r="F55" s="145" t="s">
        <v>217</v>
      </c>
      <c r="G55" s="1" t="s">
        <v>93</v>
      </c>
      <c r="H55" s="1" t="s">
        <v>46</v>
      </c>
      <c r="I55" s="1" t="str">
        <f t="shared" si="1"/>
        <v>なし４名以下区分３</v>
      </c>
      <c r="J55" s="3">
        <v>102000</v>
      </c>
    </row>
    <row r="56" spans="6:10" ht="21.75" customHeight="1" x14ac:dyDescent="0.4">
      <c r="F56" s="145" t="s">
        <v>217</v>
      </c>
      <c r="G56" s="1" t="s">
        <v>93</v>
      </c>
      <c r="H56" s="1" t="s">
        <v>47</v>
      </c>
      <c r="I56" s="1" t="str">
        <f t="shared" si="1"/>
        <v>なし４名以下区分４</v>
      </c>
      <c r="J56" s="3">
        <v>126000</v>
      </c>
    </row>
    <row r="57" spans="6:10" ht="21.75" customHeight="1" x14ac:dyDescent="0.4">
      <c r="F57" s="145" t="s">
        <v>217</v>
      </c>
      <c r="G57" s="1" t="s">
        <v>93</v>
      </c>
      <c r="H57" s="1" t="s">
        <v>48</v>
      </c>
      <c r="I57" s="1" t="str">
        <f t="shared" si="1"/>
        <v>なし４名以下区分５</v>
      </c>
      <c r="J57" s="3">
        <v>162000</v>
      </c>
    </row>
    <row r="58" spans="6:10" ht="21.75" customHeight="1" x14ac:dyDescent="0.4">
      <c r="F58" s="145" t="s">
        <v>217</v>
      </c>
      <c r="G58" s="1" t="s">
        <v>93</v>
      </c>
      <c r="H58" s="1" t="s">
        <v>49</v>
      </c>
      <c r="I58" s="1" t="str">
        <f t="shared" si="1"/>
        <v>なし４名以下区分６</v>
      </c>
      <c r="J58" s="3">
        <v>203000</v>
      </c>
    </row>
  </sheetData>
  <sheetProtection algorithmName="SHA-512" hashValue="addJwZ6Ema0k+W82tqtutSkRuUZI9dYT6TC9N4PgqBrGZcV+WT/UJJpSUpExwelNjCCnWp85xIPr4/W+bHWjpw==" saltValue="07+Y5MNeUShmmmECZdLZzQ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E774-24C4-4799-B071-90916A411385}">
  <sheetPr>
    <pageSetUpPr fitToPage="1"/>
  </sheetPr>
  <dimension ref="A2:D53"/>
  <sheetViews>
    <sheetView topLeftCell="A19" zoomScaleNormal="100" workbookViewId="0">
      <selection activeCell="C23" sqref="C23"/>
    </sheetView>
  </sheetViews>
  <sheetFormatPr defaultColWidth="9" defaultRowHeight="13.5" x14ac:dyDescent="0.4"/>
  <cols>
    <col min="1" max="1" width="15.125" style="161" bestFit="1" customWidth="1"/>
    <col min="2" max="2" width="40.5" style="161" customWidth="1"/>
    <col min="3" max="3" width="17.5" style="161" customWidth="1"/>
    <col min="4" max="4" width="25" style="161" customWidth="1"/>
    <col min="5" max="16384" width="9" style="161"/>
  </cols>
  <sheetData>
    <row r="2" spans="1:4" ht="17.25" x14ac:dyDescent="0.4">
      <c r="A2" s="253" t="s">
        <v>273</v>
      </c>
      <c r="B2" s="253"/>
      <c r="C2" s="253"/>
      <c r="D2" s="253"/>
    </row>
    <row r="3" spans="1:4" x14ac:dyDescent="0.4">
      <c r="A3" s="162"/>
      <c r="B3" s="162"/>
      <c r="C3" s="162"/>
      <c r="D3" s="162"/>
    </row>
    <row r="4" spans="1:4" x14ac:dyDescent="0.4">
      <c r="A4" s="162"/>
      <c r="B4" s="162"/>
      <c r="C4" s="162"/>
      <c r="D4" s="162"/>
    </row>
    <row r="6" spans="1:4" ht="17.25" x14ac:dyDescent="0.4">
      <c r="A6" s="163" t="s">
        <v>158</v>
      </c>
    </row>
    <row r="7" spans="1:4" ht="17.100000000000001" customHeight="1" x14ac:dyDescent="0.4">
      <c r="A7" s="252" t="s">
        <v>159</v>
      </c>
      <c r="B7" s="252"/>
      <c r="C7" s="160" t="s">
        <v>160</v>
      </c>
      <c r="D7" s="160" t="s">
        <v>161</v>
      </c>
    </row>
    <row r="8" spans="1:4" ht="17.100000000000001" customHeight="1" x14ac:dyDescent="0.4">
      <c r="A8" s="254" t="s">
        <v>162</v>
      </c>
      <c r="B8" s="78" t="s">
        <v>163</v>
      </c>
      <c r="C8" s="300">
        <f>'3.対象者一覧'!Q36</f>
        <v>0</v>
      </c>
      <c r="D8" s="79" t="s">
        <v>164</v>
      </c>
    </row>
    <row r="9" spans="1:4" ht="17.100000000000001" customHeight="1" x14ac:dyDescent="0.4">
      <c r="A9" s="255"/>
      <c r="B9" s="80" t="s">
        <v>165</v>
      </c>
      <c r="C9" s="101"/>
      <c r="D9" s="81"/>
    </row>
    <row r="10" spans="1:4" ht="17.100000000000001" customHeight="1" x14ac:dyDescent="0.4">
      <c r="A10" s="254" t="s">
        <v>166</v>
      </c>
      <c r="B10" s="78" t="s">
        <v>181</v>
      </c>
      <c r="C10" s="102"/>
      <c r="D10" s="79"/>
    </row>
    <row r="11" spans="1:4" ht="17.100000000000001" customHeight="1" x14ac:dyDescent="0.4">
      <c r="A11" s="255"/>
      <c r="B11" s="82" t="s">
        <v>167</v>
      </c>
      <c r="C11" s="103"/>
      <c r="D11" s="83"/>
    </row>
    <row r="12" spans="1:4" ht="17.100000000000001" customHeight="1" x14ac:dyDescent="0.4">
      <c r="A12" s="158" t="s">
        <v>168</v>
      </c>
      <c r="B12" s="158" t="s">
        <v>169</v>
      </c>
      <c r="C12" s="104"/>
      <c r="D12" s="84"/>
    </row>
    <row r="13" spans="1:4" ht="17.100000000000001" customHeight="1" x14ac:dyDescent="0.4">
      <c r="A13" s="158" t="s">
        <v>170</v>
      </c>
      <c r="B13" s="85" t="s">
        <v>171</v>
      </c>
      <c r="C13" s="100"/>
      <c r="D13" s="86"/>
    </row>
    <row r="14" spans="1:4" ht="17.100000000000001" customHeight="1" x14ac:dyDescent="0.4">
      <c r="A14" s="87"/>
      <c r="B14" s="88" t="s">
        <v>172</v>
      </c>
      <c r="C14" s="105"/>
      <c r="D14" s="89"/>
    </row>
    <row r="15" spans="1:4" ht="17.100000000000001" customHeight="1" x14ac:dyDescent="0.4">
      <c r="A15" s="87"/>
      <c r="B15" s="90"/>
      <c r="C15" s="105"/>
      <c r="D15" s="89"/>
    </row>
    <row r="16" spans="1:4" ht="17.100000000000001" customHeight="1" x14ac:dyDescent="0.4">
      <c r="A16" s="159"/>
      <c r="B16" s="91"/>
      <c r="C16" s="101"/>
      <c r="D16" s="92"/>
    </row>
    <row r="17" spans="1:4" ht="17.100000000000001" customHeight="1" x14ac:dyDescent="0.4">
      <c r="A17" s="252" t="s">
        <v>61</v>
      </c>
      <c r="B17" s="252"/>
      <c r="C17" s="167">
        <f>SUM(C8:C16)</f>
        <v>0</v>
      </c>
      <c r="D17" s="164"/>
    </row>
    <row r="21" spans="1:4" ht="17.25" x14ac:dyDescent="0.4">
      <c r="A21" s="163" t="s">
        <v>173</v>
      </c>
    </row>
    <row r="22" spans="1:4" x14ac:dyDescent="0.4">
      <c r="A22" s="252" t="s">
        <v>159</v>
      </c>
      <c r="B22" s="252"/>
      <c r="C22" s="160" t="s">
        <v>160</v>
      </c>
      <c r="D22" s="160" t="s">
        <v>161</v>
      </c>
    </row>
    <row r="23" spans="1:4" ht="17.100000000000001" customHeight="1" x14ac:dyDescent="0.4">
      <c r="A23" s="257" t="s">
        <v>174</v>
      </c>
      <c r="B23" s="106"/>
      <c r="C23" s="100"/>
      <c r="D23" s="79"/>
    </row>
    <row r="24" spans="1:4" ht="17.100000000000001" customHeight="1" x14ac:dyDescent="0.4">
      <c r="A24" s="257"/>
      <c r="B24" s="107"/>
      <c r="C24" s="105"/>
      <c r="D24" s="93"/>
    </row>
    <row r="25" spans="1:4" ht="17.100000000000001" customHeight="1" x14ac:dyDescent="0.4">
      <c r="A25" s="257"/>
      <c r="B25" s="107"/>
      <c r="C25" s="105"/>
      <c r="D25" s="93"/>
    </row>
    <row r="26" spans="1:4" ht="17.100000000000001" customHeight="1" x14ac:dyDescent="0.4">
      <c r="A26" s="257"/>
      <c r="B26" s="108"/>
      <c r="C26" s="101"/>
      <c r="D26" s="94"/>
    </row>
    <row r="27" spans="1:4" ht="17.100000000000001" customHeight="1" x14ac:dyDescent="0.4">
      <c r="A27" s="258" t="s">
        <v>175</v>
      </c>
      <c r="B27" s="109"/>
      <c r="C27" s="110"/>
      <c r="D27" s="95"/>
    </row>
    <row r="28" spans="1:4" ht="17.100000000000001" customHeight="1" x14ac:dyDescent="0.4">
      <c r="A28" s="257"/>
      <c r="B28" s="107"/>
      <c r="C28" s="105"/>
      <c r="D28" s="93"/>
    </row>
    <row r="29" spans="1:4" ht="17.100000000000001" customHeight="1" x14ac:dyDescent="0.4">
      <c r="A29" s="257"/>
      <c r="B29" s="107"/>
      <c r="C29" s="105"/>
      <c r="D29" s="93"/>
    </row>
    <row r="30" spans="1:4" ht="17.100000000000001" customHeight="1" x14ac:dyDescent="0.4">
      <c r="A30" s="257"/>
      <c r="B30" s="107"/>
      <c r="C30" s="105"/>
      <c r="D30" s="93"/>
    </row>
    <row r="31" spans="1:4" ht="17.100000000000001" customHeight="1" x14ac:dyDescent="0.4">
      <c r="A31" s="257"/>
      <c r="B31" s="107"/>
      <c r="C31" s="105"/>
      <c r="D31" s="93"/>
    </row>
    <row r="32" spans="1:4" ht="17.100000000000001" customHeight="1" x14ac:dyDescent="0.4">
      <c r="A32" s="257"/>
      <c r="B32" s="107"/>
      <c r="C32" s="105"/>
      <c r="D32" s="93"/>
    </row>
    <row r="33" spans="1:4" ht="17.100000000000001" customHeight="1" x14ac:dyDescent="0.4">
      <c r="A33" s="257"/>
      <c r="B33" s="107"/>
      <c r="C33" s="105"/>
      <c r="D33" s="93"/>
    </row>
    <row r="34" spans="1:4" ht="17.100000000000001" customHeight="1" x14ac:dyDescent="0.4">
      <c r="A34" s="257"/>
      <c r="B34" s="107"/>
      <c r="C34" s="105"/>
      <c r="D34" s="93"/>
    </row>
    <row r="35" spans="1:4" ht="17.100000000000001" customHeight="1" x14ac:dyDescent="0.4">
      <c r="A35" s="257"/>
      <c r="B35" s="107"/>
      <c r="C35" s="105"/>
      <c r="D35" s="93"/>
    </row>
    <row r="36" spans="1:4" ht="17.100000000000001" customHeight="1" x14ac:dyDescent="0.4">
      <c r="A36" s="257"/>
      <c r="B36" s="107"/>
      <c r="C36" s="105"/>
      <c r="D36" s="93"/>
    </row>
    <row r="37" spans="1:4" ht="17.100000000000001" customHeight="1" x14ac:dyDescent="0.4">
      <c r="A37" s="257"/>
      <c r="B37" s="107"/>
      <c r="C37" s="105"/>
      <c r="D37" s="93"/>
    </row>
    <row r="38" spans="1:4" ht="17.100000000000001" customHeight="1" x14ac:dyDescent="0.4">
      <c r="A38" s="257"/>
      <c r="B38" s="107"/>
      <c r="C38" s="105"/>
      <c r="D38" s="93"/>
    </row>
    <row r="39" spans="1:4" ht="17.100000000000001" customHeight="1" x14ac:dyDescent="0.4">
      <c r="A39" s="257"/>
      <c r="B39" s="107"/>
      <c r="C39" s="105"/>
      <c r="D39" s="93"/>
    </row>
    <row r="40" spans="1:4" ht="17.100000000000001" customHeight="1" x14ac:dyDescent="0.4">
      <c r="A40" s="257"/>
      <c r="B40" s="107"/>
      <c r="C40" s="105"/>
      <c r="D40" s="93"/>
    </row>
    <row r="41" spans="1:4" ht="17.100000000000001" customHeight="1" thickBot="1" x14ac:dyDescent="0.45">
      <c r="A41" s="259"/>
      <c r="B41" s="111"/>
      <c r="C41" s="112"/>
      <c r="D41" s="96"/>
    </row>
    <row r="42" spans="1:4" ht="17.100000000000001" customHeight="1" thickTop="1" x14ac:dyDescent="0.4">
      <c r="A42" s="257" t="s">
        <v>61</v>
      </c>
      <c r="B42" s="257"/>
      <c r="C42" s="167">
        <f>SUM(C23:C41)</f>
        <v>0</v>
      </c>
      <c r="D42" s="165"/>
    </row>
    <row r="43" spans="1:4" s="166" customFormat="1" ht="17.25" customHeight="1" x14ac:dyDescent="0.4">
      <c r="A43" s="166" t="s">
        <v>274</v>
      </c>
    </row>
    <row r="44" spans="1:4" s="166" customFormat="1" ht="17.25" customHeight="1" x14ac:dyDescent="0.4">
      <c r="A44" s="166" t="s">
        <v>176</v>
      </c>
    </row>
    <row r="45" spans="1:4" s="166" customFormat="1" ht="17.25" customHeight="1" x14ac:dyDescent="0.4">
      <c r="A45" s="178" t="s">
        <v>177</v>
      </c>
    </row>
    <row r="46" spans="1:4" s="166" customFormat="1" ht="17.25" customHeight="1" x14ac:dyDescent="0.4"/>
    <row r="47" spans="1:4" s="166" customFormat="1" ht="17.25" customHeight="1" x14ac:dyDescent="0.4"/>
    <row r="50" spans="2:4" ht="18.75" customHeight="1" x14ac:dyDescent="0.4">
      <c r="B50" s="98" t="s">
        <v>178</v>
      </c>
      <c r="C50" s="260"/>
      <c r="D50" s="260"/>
    </row>
    <row r="51" spans="2:4" ht="18.75" customHeight="1" x14ac:dyDescent="0.4">
      <c r="B51" s="98" t="s">
        <v>179</v>
      </c>
      <c r="C51" s="261"/>
      <c r="D51" s="261"/>
    </row>
    <row r="52" spans="2:4" ht="18.75" customHeight="1" x14ac:dyDescent="0.4">
      <c r="B52" s="98" t="s">
        <v>180</v>
      </c>
      <c r="C52" s="261"/>
      <c r="D52" s="261"/>
    </row>
    <row r="53" spans="2:4" x14ac:dyDescent="0.4">
      <c r="C53" s="256"/>
      <c r="D53" s="256"/>
    </row>
  </sheetData>
  <sheetProtection algorithmName="SHA-512" hashValue="mCifR9AUcA4NrK64NF9GcuMc+qmwi9WEeF6i2sq1nB8zyY/b2cqNLdoxqqPBj66pCG4qe8A9pTZa9IYmW3sthw==" saltValue="z+1xymbKvzps4yZgsqbm0g==" spinCount="100000" sheet="1" insertRows="0" deleteRows="0" selectLockedCells="1"/>
  <mergeCells count="13">
    <mergeCell ref="C53:D53"/>
    <mergeCell ref="A23:A26"/>
    <mergeCell ref="A27:A41"/>
    <mergeCell ref="A42:B42"/>
    <mergeCell ref="C50:D50"/>
    <mergeCell ref="C51:D51"/>
    <mergeCell ref="C52:D52"/>
    <mergeCell ref="A22:B22"/>
    <mergeCell ref="A2:D2"/>
    <mergeCell ref="A7:B7"/>
    <mergeCell ref="A8:A9"/>
    <mergeCell ref="A10:A11"/>
    <mergeCell ref="A17:B17"/>
  </mergeCells>
  <phoneticPr fontId="2"/>
  <printOptions horizontalCentered="1"/>
  <pageMargins left="0.9055118110236221" right="0.51181102362204722" top="0.74803149606299213" bottom="0.74803149606299213" header="0.31496062992125984" footer="0.31496062992125984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E2E79-E14D-465F-B150-C47F2B6768E0}">
  <sheetPr>
    <tabColor rgb="FFFFCCCC"/>
    <pageSetUpPr fitToPage="1"/>
  </sheetPr>
  <dimension ref="A1:E50"/>
  <sheetViews>
    <sheetView view="pageBreakPreview" zoomScale="80" zoomScaleNormal="100" zoomScaleSheetLayoutView="80" workbookViewId="0">
      <selection activeCell="E17" sqref="E17"/>
    </sheetView>
  </sheetViews>
  <sheetFormatPr defaultColWidth="9" defaultRowHeight="13.5" x14ac:dyDescent="0.4"/>
  <cols>
    <col min="1" max="1" width="15.125" style="77" bestFit="1" customWidth="1"/>
    <col min="2" max="2" width="31.125" style="77" customWidth="1"/>
    <col min="3" max="3" width="17.5" style="77" customWidth="1"/>
    <col min="4" max="4" width="25" style="77" customWidth="1"/>
    <col min="5" max="5" width="43.625" style="77" customWidth="1"/>
    <col min="6" max="16384" width="9" style="77"/>
  </cols>
  <sheetData>
    <row r="1" spans="1:5" x14ac:dyDescent="0.4">
      <c r="A1" s="179"/>
      <c r="B1" s="179"/>
      <c r="C1" s="179"/>
      <c r="D1" s="179"/>
      <c r="E1" s="179"/>
    </row>
    <row r="2" spans="1:5" ht="17.25" x14ac:dyDescent="0.4">
      <c r="A2" s="268" t="s">
        <v>273</v>
      </c>
      <c r="B2" s="268"/>
      <c r="C2" s="268"/>
      <c r="D2" s="268"/>
      <c r="E2" s="179"/>
    </row>
    <row r="3" spans="1:5" x14ac:dyDescent="0.4">
      <c r="A3" s="269"/>
      <c r="B3" s="180"/>
      <c r="C3" s="180"/>
      <c r="D3" s="180"/>
      <c r="E3" s="179"/>
    </row>
    <row r="4" spans="1:5" x14ac:dyDescent="0.4">
      <c r="A4" s="269"/>
      <c r="B4" s="180"/>
      <c r="C4" s="180"/>
      <c r="D4" s="180"/>
      <c r="E4" s="179"/>
    </row>
    <row r="5" spans="1:5" x14ac:dyDescent="0.4">
      <c r="A5" s="179"/>
      <c r="B5" s="179"/>
      <c r="C5" s="179"/>
      <c r="D5" s="179"/>
      <c r="E5" s="179"/>
    </row>
    <row r="6" spans="1:5" ht="17.25" x14ac:dyDescent="0.4">
      <c r="A6" s="181" t="s">
        <v>158</v>
      </c>
      <c r="B6" s="179"/>
      <c r="C6" s="179"/>
      <c r="D6" s="179"/>
      <c r="E6" s="179"/>
    </row>
    <row r="7" spans="1:5" ht="17.100000000000001" customHeight="1" x14ac:dyDescent="0.4">
      <c r="A7" s="264" t="s">
        <v>159</v>
      </c>
      <c r="B7" s="264"/>
      <c r="C7" s="182" t="s">
        <v>160</v>
      </c>
      <c r="D7" s="182" t="s">
        <v>161</v>
      </c>
      <c r="E7" s="179"/>
    </row>
    <row r="8" spans="1:5" ht="17.100000000000001" customHeight="1" x14ac:dyDescent="0.4">
      <c r="A8" s="270" t="s">
        <v>162</v>
      </c>
      <c r="B8" s="183" t="s">
        <v>163</v>
      </c>
      <c r="C8" s="184">
        <v>2432397</v>
      </c>
      <c r="D8" s="185" t="s">
        <v>164</v>
      </c>
      <c r="E8" s="179"/>
    </row>
    <row r="9" spans="1:5" ht="17.100000000000001" customHeight="1" x14ac:dyDescent="0.4">
      <c r="A9" s="271"/>
      <c r="B9" s="186" t="s">
        <v>165</v>
      </c>
      <c r="C9" s="187">
        <v>700000</v>
      </c>
      <c r="D9" s="188"/>
      <c r="E9" s="179"/>
    </row>
    <row r="10" spans="1:5" ht="17.100000000000001" customHeight="1" x14ac:dyDescent="0.4">
      <c r="A10" s="270" t="s">
        <v>166</v>
      </c>
      <c r="B10" s="183" t="s">
        <v>199</v>
      </c>
      <c r="C10" s="189">
        <v>12603</v>
      </c>
      <c r="D10" s="185"/>
      <c r="E10" s="179"/>
    </row>
    <row r="11" spans="1:5" ht="17.100000000000001" customHeight="1" x14ac:dyDescent="0.4">
      <c r="A11" s="271"/>
      <c r="B11" s="190" t="s">
        <v>167</v>
      </c>
      <c r="C11" s="191"/>
      <c r="D11" s="192"/>
      <c r="E11" s="179"/>
    </row>
    <row r="12" spans="1:5" ht="17.100000000000001" customHeight="1" x14ac:dyDescent="0.4">
      <c r="A12" s="193" t="s">
        <v>168</v>
      </c>
      <c r="B12" s="193" t="s">
        <v>169</v>
      </c>
      <c r="C12" s="194">
        <v>0</v>
      </c>
      <c r="D12" s="195"/>
      <c r="E12" s="179"/>
    </row>
    <row r="13" spans="1:5" ht="17.100000000000001" customHeight="1" x14ac:dyDescent="0.4">
      <c r="A13" s="193" t="s">
        <v>170</v>
      </c>
      <c r="B13" s="196" t="s">
        <v>171</v>
      </c>
      <c r="C13" s="184"/>
      <c r="D13" s="197"/>
      <c r="E13" s="179"/>
    </row>
    <row r="14" spans="1:5" ht="17.100000000000001" customHeight="1" x14ac:dyDescent="0.4">
      <c r="A14" s="198"/>
      <c r="B14" s="199" t="s">
        <v>172</v>
      </c>
      <c r="C14" s="200">
        <v>600000</v>
      </c>
      <c r="D14" s="201"/>
      <c r="E14" s="179"/>
    </row>
    <row r="15" spans="1:5" ht="17.100000000000001" customHeight="1" x14ac:dyDescent="0.4">
      <c r="A15" s="198"/>
      <c r="B15" s="202"/>
      <c r="C15" s="200"/>
      <c r="D15" s="201"/>
      <c r="E15" s="179"/>
    </row>
    <row r="16" spans="1:5" ht="17.100000000000001" customHeight="1" x14ac:dyDescent="0.4">
      <c r="A16" s="203"/>
      <c r="B16" s="204"/>
      <c r="C16" s="187"/>
      <c r="D16" s="205"/>
      <c r="E16" s="179"/>
    </row>
    <row r="17" spans="1:5" ht="17.100000000000001" customHeight="1" x14ac:dyDescent="0.4">
      <c r="A17" s="264" t="s">
        <v>61</v>
      </c>
      <c r="B17" s="264"/>
      <c r="C17" s="206">
        <f>SUM(C8:C16)</f>
        <v>3745000</v>
      </c>
      <c r="D17" s="207"/>
      <c r="E17" s="179"/>
    </row>
    <row r="18" spans="1:5" x14ac:dyDescent="0.4">
      <c r="A18" s="179"/>
      <c r="B18" s="179"/>
      <c r="C18" s="179"/>
      <c r="D18" s="179"/>
      <c r="E18" s="179"/>
    </row>
    <row r="19" spans="1:5" x14ac:dyDescent="0.4">
      <c r="A19" s="179"/>
      <c r="B19" s="179"/>
      <c r="C19" s="179"/>
      <c r="D19" s="179"/>
      <c r="E19" s="179"/>
    </row>
    <row r="20" spans="1:5" x14ac:dyDescent="0.4">
      <c r="A20" s="179"/>
      <c r="B20" s="179"/>
      <c r="C20" s="179"/>
      <c r="D20" s="179"/>
      <c r="E20" s="179"/>
    </row>
    <row r="21" spans="1:5" ht="17.25" x14ac:dyDescent="0.4">
      <c r="A21" s="181" t="s">
        <v>173</v>
      </c>
      <c r="B21" s="179"/>
      <c r="C21" s="179"/>
      <c r="D21" s="179"/>
      <c r="E21" s="179"/>
    </row>
    <row r="22" spans="1:5" x14ac:dyDescent="0.4">
      <c r="A22" s="264" t="s">
        <v>159</v>
      </c>
      <c r="B22" s="264"/>
      <c r="C22" s="182" t="s">
        <v>160</v>
      </c>
      <c r="D22" s="182" t="s">
        <v>161</v>
      </c>
      <c r="E22" s="179"/>
    </row>
    <row r="23" spans="1:5" ht="17.100000000000001" customHeight="1" x14ac:dyDescent="0.4">
      <c r="A23" s="264" t="s">
        <v>174</v>
      </c>
      <c r="B23" s="208" t="s">
        <v>185</v>
      </c>
      <c r="C23" s="184">
        <v>3000000</v>
      </c>
      <c r="D23" s="209"/>
      <c r="E23" s="179"/>
    </row>
    <row r="24" spans="1:5" ht="17.100000000000001" customHeight="1" x14ac:dyDescent="0.4">
      <c r="A24" s="264"/>
      <c r="B24" s="210" t="s">
        <v>186</v>
      </c>
      <c r="C24" s="200">
        <v>380500</v>
      </c>
      <c r="D24" s="211"/>
      <c r="E24" s="212"/>
    </row>
    <row r="25" spans="1:5" ht="17.100000000000001" customHeight="1" x14ac:dyDescent="0.4">
      <c r="A25" s="264"/>
      <c r="B25" s="210"/>
      <c r="C25" s="200"/>
      <c r="D25" s="211"/>
      <c r="E25" s="179"/>
    </row>
    <row r="26" spans="1:5" ht="17.100000000000001" customHeight="1" x14ac:dyDescent="0.4">
      <c r="A26" s="264"/>
      <c r="B26" s="213"/>
      <c r="C26" s="187"/>
      <c r="D26" s="214"/>
      <c r="E26" s="179"/>
    </row>
    <row r="27" spans="1:5" ht="17.100000000000001" customHeight="1" x14ac:dyDescent="0.4">
      <c r="A27" s="265" t="s">
        <v>175</v>
      </c>
      <c r="B27" s="210" t="s">
        <v>187</v>
      </c>
      <c r="C27" s="200">
        <v>37500</v>
      </c>
      <c r="D27" s="215"/>
      <c r="E27" s="179"/>
    </row>
    <row r="28" spans="1:5" ht="17.100000000000001" customHeight="1" x14ac:dyDescent="0.4">
      <c r="A28" s="264"/>
      <c r="B28" s="210" t="s">
        <v>188</v>
      </c>
      <c r="C28" s="200">
        <v>45000</v>
      </c>
      <c r="D28" s="211"/>
      <c r="E28" s="179"/>
    </row>
    <row r="29" spans="1:5" ht="17.100000000000001" customHeight="1" x14ac:dyDescent="0.4">
      <c r="A29" s="264"/>
      <c r="B29" s="210" t="s">
        <v>189</v>
      </c>
      <c r="C29" s="200">
        <v>18000</v>
      </c>
      <c r="D29" s="211"/>
      <c r="E29" s="179"/>
    </row>
    <row r="30" spans="1:5" ht="17.100000000000001" customHeight="1" x14ac:dyDescent="0.4">
      <c r="A30" s="264"/>
      <c r="B30" s="210" t="s">
        <v>190</v>
      </c>
      <c r="C30" s="200">
        <v>39000</v>
      </c>
      <c r="D30" s="211"/>
      <c r="E30" s="179"/>
    </row>
    <row r="31" spans="1:5" ht="17.100000000000001" customHeight="1" x14ac:dyDescent="0.4">
      <c r="A31" s="264"/>
      <c r="B31" s="210" t="s">
        <v>191</v>
      </c>
      <c r="C31" s="200">
        <v>100000</v>
      </c>
      <c r="D31" s="211"/>
      <c r="E31" s="179"/>
    </row>
    <row r="32" spans="1:5" ht="17.100000000000001" customHeight="1" x14ac:dyDescent="0.4">
      <c r="A32" s="264"/>
      <c r="B32" s="210" t="s">
        <v>192</v>
      </c>
      <c r="C32" s="200">
        <v>15000</v>
      </c>
      <c r="D32" s="211"/>
      <c r="E32" s="179"/>
    </row>
    <row r="33" spans="1:5" ht="17.100000000000001" customHeight="1" x14ac:dyDescent="0.4">
      <c r="A33" s="264"/>
      <c r="B33" s="210" t="s">
        <v>193</v>
      </c>
      <c r="C33" s="200">
        <v>25000</v>
      </c>
      <c r="D33" s="211"/>
      <c r="E33" s="179"/>
    </row>
    <row r="34" spans="1:5" ht="17.100000000000001" customHeight="1" x14ac:dyDescent="0.4">
      <c r="A34" s="264"/>
      <c r="B34" s="210" t="s">
        <v>194</v>
      </c>
      <c r="C34" s="200">
        <v>5000</v>
      </c>
      <c r="D34" s="211"/>
      <c r="E34" s="179"/>
    </row>
    <row r="35" spans="1:5" ht="17.100000000000001" customHeight="1" x14ac:dyDescent="0.4">
      <c r="A35" s="264"/>
      <c r="B35" s="210" t="s">
        <v>195</v>
      </c>
      <c r="C35" s="200">
        <v>30000</v>
      </c>
      <c r="D35" s="211"/>
      <c r="E35" s="179"/>
    </row>
    <row r="36" spans="1:5" ht="17.100000000000001" customHeight="1" x14ac:dyDescent="0.4">
      <c r="A36" s="264"/>
      <c r="B36" s="210" t="s">
        <v>196</v>
      </c>
      <c r="C36" s="200">
        <v>50000</v>
      </c>
      <c r="D36" s="211"/>
      <c r="E36" s="179"/>
    </row>
    <row r="37" spans="1:5" ht="17.100000000000001" customHeight="1" x14ac:dyDescent="0.4">
      <c r="A37" s="264"/>
      <c r="B37" s="210"/>
      <c r="C37" s="200"/>
      <c r="D37" s="211"/>
      <c r="E37" s="179"/>
    </row>
    <row r="38" spans="1:5" ht="17.100000000000001" customHeight="1" x14ac:dyDescent="0.4">
      <c r="A38" s="264"/>
      <c r="B38" s="210"/>
      <c r="C38" s="200"/>
      <c r="D38" s="211"/>
      <c r="E38" s="179"/>
    </row>
    <row r="39" spans="1:5" ht="17.100000000000001" customHeight="1" x14ac:dyDescent="0.4">
      <c r="A39" s="264"/>
      <c r="B39" s="210"/>
      <c r="C39" s="200"/>
      <c r="D39" s="211"/>
      <c r="E39" s="179"/>
    </row>
    <row r="40" spans="1:5" ht="17.100000000000001" customHeight="1" x14ac:dyDescent="0.4">
      <c r="A40" s="264"/>
      <c r="B40" s="210"/>
      <c r="C40" s="200"/>
      <c r="D40" s="211"/>
      <c r="E40" s="179"/>
    </row>
    <row r="41" spans="1:5" ht="17.100000000000001" customHeight="1" thickBot="1" x14ac:dyDescent="0.45">
      <c r="A41" s="266"/>
      <c r="B41" s="216"/>
      <c r="C41" s="217"/>
      <c r="D41" s="218"/>
      <c r="E41" s="179"/>
    </row>
    <row r="42" spans="1:5" ht="17.100000000000001" customHeight="1" thickTop="1" x14ac:dyDescent="0.4">
      <c r="A42" s="264" t="s">
        <v>61</v>
      </c>
      <c r="B42" s="264"/>
      <c r="C42" s="206">
        <f>SUM(C23:C41)</f>
        <v>3745000</v>
      </c>
      <c r="D42" s="207"/>
      <c r="E42" s="179"/>
    </row>
    <row r="43" spans="1:5" s="97" customFormat="1" ht="17.25" customHeight="1" x14ac:dyDescent="0.4">
      <c r="A43" s="219" t="s">
        <v>182</v>
      </c>
      <c r="B43" s="219"/>
      <c r="C43" s="219"/>
      <c r="D43" s="219"/>
      <c r="E43" s="219"/>
    </row>
    <row r="44" spans="1:5" s="97" customFormat="1" ht="17.25" customHeight="1" x14ac:dyDescent="0.4">
      <c r="A44" s="219" t="s">
        <v>176</v>
      </c>
      <c r="B44" s="219"/>
      <c r="C44" s="219"/>
      <c r="D44" s="219"/>
      <c r="E44" s="219"/>
    </row>
    <row r="45" spans="1:5" s="97" customFormat="1" ht="17.25" customHeight="1" x14ac:dyDescent="0.4">
      <c r="A45" s="219" t="s">
        <v>177</v>
      </c>
      <c r="B45" s="219"/>
      <c r="C45" s="219"/>
      <c r="D45" s="219"/>
      <c r="E45" s="219"/>
    </row>
    <row r="46" spans="1:5" s="97" customFormat="1" ht="17.25" customHeight="1" x14ac:dyDescent="0.4">
      <c r="A46" s="219"/>
      <c r="B46" s="219"/>
      <c r="C46" s="219"/>
      <c r="D46" s="219"/>
      <c r="E46" s="219"/>
    </row>
    <row r="47" spans="1:5" ht="18.75" customHeight="1" x14ac:dyDescent="0.4">
      <c r="A47" s="179"/>
      <c r="B47" s="220" t="s">
        <v>178</v>
      </c>
      <c r="C47" s="267" t="s">
        <v>197</v>
      </c>
      <c r="D47" s="267"/>
      <c r="E47" s="179"/>
    </row>
    <row r="48" spans="1:5" ht="18.75" customHeight="1" x14ac:dyDescent="0.4">
      <c r="A48" s="179"/>
      <c r="B48" s="220" t="s">
        <v>179</v>
      </c>
      <c r="C48" s="262" t="s">
        <v>198</v>
      </c>
      <c r="D48" s="262"/>
      <c r="E48" s="179"/>
    </row>
    <row r="49" spans="1:5" ht="18.75" customHeight="1" x14ac:dyDescent="0.4">
      <c r="A49" s="179"/>
      <c r="B49" s="220" t="s">
        <v>180</v>
      </c>
      <c r="C49" s="262" t="s">
        <v>232</v>
      </c>
      <c r="D49" s="262"/>
      <c r="E49" s="179"/>
    </row>
    <row r="50" spans="1:5" x14ac:dyDescent="0.4">
      <c r="A50" s="179"/>
      <c r="B50" s="179"/>
      <c r="C50" s="263"/>
      <c r="D50" s="263"/>
      <c r="E50" s="179"/>
    </row>
  </sheetData>
  <sheetProtection selectLockedCells="1"/>
  <mergeCells count="14">
    <mergeCell ref="A17:B17"/>
    <mergeCell ref="A2:D2"/>
    <mergeCell ref="A3:A4"/>
    <mergeCell ref="A7:B7"/>
    <mergeCell ref="A8:A9"/>
    <mergeCell ref="A10:A11"/>
    <mergeCell ref="C49:D49"/>
    <mergeCell ref="C50:D50"/>
    <mergeCell ref="A22:B22"/>
    <mergeCell ref="A23:A26"/>
    <mergeCell ref="A27:A41"/>
    <mergeCell ref="A42:B42"/>
    <mergeCell ref="C47:D47"/>
    <mergeCell ref="C48:D48"/>
  </mergeCells>
  <phoneticPr fontId="1"/>
  <printOptions horizontalCentered="1"/>
  <pageMargins left="0.9055118110236221" right="0.51181102362204722" top="0.74803149606299213" bottom="0.74803149606299213" header="0.31496062992125984" footer="0.31496062992125984"/>
  <pageSetup paperSize="9"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B107-B165-479E-99F0-322F7CE9668D}">
  <sheetPr codeName="Sheet1">
    <pageSetUpPr fitToPage="1"/>
  </sheetPr>
  <dimension ref="A1:U42"/>
  <sheetViews>
    <sheetView topLeftCell="A21" zoomScale="85" zoomScaleNormal="85" zoomScaleSheetLayoutView="80" workbookViewId="0">
      <selection activeCell="B16" sqref="B16"/>
    </sheetView>
  </sheetViews>
  <sheetFormatPr defaultColWidth="9" defaultRowHeight="14.25" x14ac:dyDescent="0.4"/>
  <cols>
    <col min="1" max="1" width="6" style="15" customWidth="1"/>
    <col min="2" max="2" width="17.375" style="15" customWidth="1"/>
    <col min="3" max="6" width="11.625" style="15" customWidth="1"/>
    <col min="7" max="7" width="12.25" style="15" customWidth="1"/>
    <col min="8" max="8" width="19.5" style="15" customWidth="1"/>
    <col min="9" max="10" width="22.5" style="44" customWidth="1"/>
    <col min="11" max="11" width="16.375" style="15" customWidth="1"/>
    <col min="12" max="13" width="12.125" style="15" customWidth="1"/>
    <col min="14" max="15" width="13.875" style="15" customWidth="1"/>
    <col min="16" max="21" width="18.875" style="36" customWidth="1"/>
    <col min="22" max="16384" width="9" style="15"/>
  </cols>
  <sheetData>
    <row r="1" spans="1:21" ht="40.5" customHeight="1" thickBot="1" x14ac:dyDescent="0.45">
      <c r="A1" s="281" t="s">
        <v>103</v>
      </c>
      <c r="B1" s="281"/>
      <c r="C1" s="21"/>
      <c r="D1" s="284"/>
      <c r="E1" s="284"/>
      <c r="F1" s="284"/>
      <c r="G1" s="284"/>
      <c r="H1" s="284"/>
      <c r="I1" s="35"/>
      <c r="J1" s="35"/>
      <c r="K1" s="35"/>
    </row>
    <row r="2" spans="1:21" ht="17.25" customHeight="1" thickTop="1" x14ac:dyDescent="0.4">
      <c r="A2" s="21"/>
      <c r="B2" s="21"/>
      <c r="C2" s="21"/>
      <c r="D2" s="37"/>
      <c r="E2" s="37"/>
      <c r="F2" s="37"/>
      <c r="G2" s="37"/>
      <c r="H2" s="37"/>
      <c r="I2" s="35"/>
      <c r="J2" s="35"/>
      <c r="K2" s="35"/>
    </row>
    <row r="3" spans="1:21" s="39" customFormat="1" ht="26.25" customHeight="1" x14ac:dyDescent="0.4">
      <c r="A3" s="123" t="s">
        <v>265</v>
      </c>
      <c r="B3" s="4"/>
      <c r="C3" s="4"/>
      <c r="D3" s="35"/>
      <c r="E3" s="35"/>
      <c r="F3" s="35"/>
      <c r="G3" s="35"/>
      <c r="H3" s="35"/>
      <c r="I3" s="35"/>
      <c r="J3" s="35"/>
      <c r="K3" s="35"/>
      <c r="L3" s="38" t="s">
        <v>119</v>
      </c>
      <c r="N3" s="41" t="s">
        <v>145</v>
      </c>
      <c r="P3" s="36"/>
      <c r="Q3" s="36"/>
      <c r="R3" s="36"/>
      <c r="S3" s="36"/>
      <c r="T3" s="36"/>
      <c r="U3" s="36"/>
    </row>
    <row r="4" spans="1:21" s="39" customFormat="1" ht="17.25" customHeight="1" x14ac:dyDescent="0.4">
      <c r="A4" s="4"/>
      <c r="B4" s="227" t="s">
        <v>109</v>
      </c>
      <c r="C4" s="275" t="s">
        <v>110</v>
      </c>
      <c r="D4" s="275"/>
      <c r="E4" s="275"/>
      <c r="F4" s="275"/>
      <c r="G4" s="275"/>
      <c r="H4" s="275"/>
      <c r="I4" s="274" t="s">
        <v>132</v>
      </c>
      <c r="J4" s="274" t="s">
        <v>118</v>
      </c>
      <c r="K4" s="246" t="s">
        <v>261</v>
      </c>
      <c r="L4" s="227" t="s">
        <v>112</v>
      </c>
      <c r="N4" s="227" t="s">
        <v>147</v>
      </c>
      <c r="O4" s="278"/>
      <c r="P4" s="278"/>
      <c r="Q4" s="278"/>
      <c r="R4" s="36"/>
      <c r="S4" s="36"/>
      <c r="T4" s="36"/>
      <c r="U4" s="36"/>
    </row>
    <row r="5" spans="1:21" s="39" customFormat="1" ht="17.25" customHeight="1" x14ac:dyDescent="0.4">
      <c r="A5" s="4"/>
      <c r="B5" s="227"/>
      <c r="C5" s="274" t="s">
        <v>120</v>
      </c>
      <c r="D5" s="275"/>
      <c r="E5" s="274" t="s">
        <v>184</v>
      </c>
      <c r="F5" s="274"/>
      <c r="G5" s="274" t="s">
        <v>111</v>
      </c>
      <c r="H5" s="274"/>
      <c r="I5" s="274"/>
      <c r="J5" s="274"/>
      <c r="K5" s="246"/>
      <c r="L5" s="227"/>
      <c r="N5" s="227"/>
      <c r="O5" s="278"/>
      <c r="P5" s="278"/>
      <c r="Q5" s="278"/>
      <c r="R5" s="36"/>
      <c r="S5" s="36"/>
      <c r="T5" s="36"/>
      <c r="U5" s="36"/>
    </row>
    <row r="6" spans="1:21" s="39" customFormat="1" ht="17.25" customHeight="1" x14ac:dyDescent="0.4">
      <c r="A6" s="4"/>
      <c r="B6" s="227"/>
      <c r="C6" s="275"/>
      <c r="D6" s="275"/>
      <c r="E6" s="274"/>
      <c r="F6" s="274"/>
      <c r="G6" s="274"/>
      <c r="H6" s="274"/>
      <c r="I6" s="274"/>
      <c r="J6" s="274"/>
      <c r="K6" s="246"/>
      <c r="L6" s="227"/>
      <c r="N6" s="227" t="s">
        <v>144</v>
      </c>
      <c r="O6" s="278"/>
      <c r="P6" s="278"/>
      <c r="Q6" s="278"/>
      <c r="R6" s="36"/>
      <c r="S6" s="36"/>
      <c r="T6" s="36"/>
      <c r="U6" s="36"/>
    </row>
    <row r="7" spans="1:21" s="39" customFormat="1" ht="17.25" customHeight="1" x14ac:dyDescent="0.4">
      <c r="A7" s="4"/>
      <c r="B7" s="227"/>
      <c r="C7" s="275"/>
      <c r="D7" s="275"/>
      <c r="E7" s="274"/>
      <c r="F7" s="274"/>
      <c r="G7" s="274"/>
      <c r="H7" s="274"/>
      <c r="I7" s="274"/>
      <c r="J7" s="274"/>
      <c r="K7" s="246"/>
      <c r="L7" s="227"/>
      <c r="N7" s="227"/>
      <c r="O7" s="278"/>
      <c r="P7" s="278"/>
      <c r="Q7" s="278"/>
      <c r="R7" s="36"/>
      <c r="S7" s="36"/>
      <c r="T7" s="36"/>
      <c r="U7" s="36"/>
    </row>
    <row r="8" spans="1:21" s="39" customFormat="1" ht="17.25" customHeight="1" x14ac:dyDescent="0.4">
      <c r="A8" s="4"/>
      <c r="B8" s="227"/>
      <c r="C8" s="275"/>
      <c r="D8" s="275"/>
      <c r="E8" s="274"/>
      <c r="F8" s="274"/>
      <c r="G8" s="274"/>
      <c r="H8" s="274"/>
      <c r="I8" s="274"/>
      <c r="J8" s="274"/>
      <c r="K8" s="246"/>
      <c r="L8" s="227"/>
      <c r="N8" s="227" t="s">
        <v>148</v>
      </c>
      <c r="O8" s="278"/>
      <c r="P8" s="278"/>
      <c r="Q8" s="278"/>
      <c r="R8" s="36"/>
      <c r="S8" s="36"/>
      <c r="T8" s="36"/>
      <c r="U8" s="36"/>
    </row>
    <row r="9" spans="1:21" s="39" customFormat="1" ht="23.25" customHeight="1" x14ac:dyDescent="0.4">
      <c r="A9" s="4"/>
      <c r="B9" s="227"/>
      <c r="C9" s="275"/>
      <c r="D9" s="275"/>
      <c r="E9" s="274"/>
      <c r="F9" s="274"/>
      <c r="G9" s="274"/>
      <c r="H9" s="274"/>
      <c r="I9" s="274"/>
      <c r="J9" s="274"/>
      <c r="K9" s="246"/>
      <c r="L9" s="227"/>
      <c r="N9" s="227"/>
      <c r="O9" s="278"/>
      <c r="P9" s="278"/>
      <c r="Q9" s="278"/>
      <c r="R9" s="36"/>
      <c r="S9" s="36"/>
      <c r="T9" s="36"/>
      <c r="U9" s="36"/>
    </row>
    <row r="10" spans="1:21" s="39" customFormat="1" ht="33" customHeight="1" x14ac:dyDescent="0.4">
      <c r="A10" s="4"/>
      <c r="B10" s="227"/>
      <c r="C10" s="275" t="s">
        <v>113</v>
      </c>
      <c r="D10" s="275"/>
      <c r="E10" s="275" t="s">
        <v>114</v>
      </c>
      <c r="F10" s="275"/>
      <c r="G10" s="275" t="s">
        <v>115</v>
      </c>
      <c r="H10" s="275"/>
      <c r="I10" s="20" t="s">
        <v>116</v>
      </c>
      <c r="J10" s="20" t="s">
        <v>117</v>
      </c>
      <c r="K10" s="170" t="s">
        <v>262</v>
      </c>
      <c r="L10" s="227"/>
      <c r="N10" s="70" t="s">
        <v>146</v>
      </c>
      <c r="O10" s="278"/>
      <c r="P10" s="278"/>
      <c r="Q10" s="278"/>
      <c r="R10" s="36"/>
      <c r="S10" s="36"/>
      <c r="T10" s="36"/>
      <c r="U10" s="36"/>
    </row>
    <row r="11" spans="1:21" s="39" customFormat="1" ht="41.25" customHeight="1" x14ac:dyDescent="0.4">
      <c r="A11" s="4"/>
      <c r="B11" s="40">
        <f>COUNTA(B16:B35)</f>
        <v>0</v>
      </c>
      <c r="C11" s="282">
        <f>'2.収支決算書'!$C$42</f>
        <v>0</v>
      </c>
      <c r="D11" s="283"/>
      <c r="E11" s="276">
        <f>('2.収支決算書'!C8+'2.収支決算書'!C10)</f>
        <v>0</v>
      </c>
      <c r="F11" s="277"/>
      <c r="G11" s="279">
        <f>C11-E11</f>
        <v>0</v>
      </c>
      <c r="H11" s="279"/>
      <c r="I11" s="143">
        <f>S36</f>
        <v>0</v>
      </c>
      <c r="J11" s="143">
        <f>MIN(G11:I11)</f>
        <v>0</v>
      </c>
      <c r="K11" s="172"/>
      <c r="L11" s="171"/>
      <c r="P11" s="36"/>
      <c r="Q11" s="36"/>
      <c r="R11" s="36"/>
      <c r="S11" s="36"/>
      <c r="T11" s="36"/>
      <c r="U11" s="36"/>
    </row>
    <row r="12" spans="1:21" s="39" customFormat="1" ht="17.25" customHeight="1" x14ac:dyDescent="0.4">
      <c r="A12" s="4"/>
      <c r="B12" s="4"/>
      <c r="C12" s="4"/>
      <c r="D12" s="35"/>
      <c r="E12" s="35"/>
      <c r="F12" s="35"/>
      <c r="G12" s="35"/>
      <c r="H12" s="35"/>
      <c r="I12" s="35"/>
      <c r="J12" s="35"/>
      <c r="K12" s="35"/>
      <c r="P12" s="36"/>
      <c r="Q12" s="36"/>
      <c r="R12" s="36"/>
      <c r="S12" s="36"/>
      <c r="T12" s="36"/>
      <c r="U12" s="36"/>
    </row>
    <row r="13" spans="1:21" ht="25.5" customHeight="1" x14ac:dyDescent="0.4">
      <c r="A13" s="123" t="s">
        <v>243</v>
      </c>
      <c r="B13" s="21"/>
      <c r="C13" s="21"/>
      <c r="D13" s="37"/>
      <c r="E13" s="37"/>
      <c r="F13" s="37"/>
      <c r="G13" s="37"/>
      <c r="H13" s="37"/>
      <c r="I13" s="37"/>
      <c r="J13" s="15"/>
      <c r="N13" s="36"/>
      <c r="O13" s="36"/>
      <c r="S13" s="38" t="s">
        <v>119</v>
      </c>
      <c r="T13" s="15"/>
      <c r="U13" s="15"/>
    </row>
    <row r="14" spans="1:21" ht="40.5" customHeight="1" x14ac:dyDescent="0.4">
      <c r="B14" s="280" t="s">
        <v>126</v>
      </c>
      <c r="C14" s="233"/>
      <c r="D14" s="233"/>
      <c r="E14" s="233"/>
      <c r="F14" s="233"/>
      <c r="G14" s="234"/>
      <c r="H14" s="227" t="s">
        <v>100</v>
      </c>
      <c r="I14" s="227"/>
      <c r="J14" s="227"/>
      <c r="K14" s="227"/>
      <c r="L14" s="227"/>
      <c r="M14" s="227"/>
      <c r="N14" s="246" t="s">
        <v>98</v>
      </c>
      <c r="O14" s="246"/>
      <c r="P14" s="246"/>
      <c r="Q14" s="246"/>
      <c r="R14" s="246"/>
      <c r="S14" s="246"/>
      <c r="T14" s="15"/>
      <c r="U14" s="15"/>
    </row>
    <row r="15" spans="1:21" s="41" customFormat="1" ht="80.25" customHeight="1" x14ac:dyDescent="0.4">
      <c r="A15" s="22" t="s">
        <v>94</v>
      </c>
      <c r="B15" s="22" t="s">
        <v>95</v>
      </c>
      <c r="C15" s="232" t="s">
        <v>96</v>
      </c>
      <c r="D15" s="234"/>
      <c r="E15" s="7" t="s">
        <v>230</v>
      </c>
      <c r="F15" s="5" t="s">
        <v>121</v>
      </c>
      <c r="G15" s="5" t="s">
        <v>133</v>
      </c>
      <c r="H15" s="6" t="s">
        <v>101</v>
      </c>
      <c r="I15" s="22" t="s">
        <v>97</v>
      </c>
      <c r="J15" s="22" t="s">
        <v>102</v>
      </c>
      <c r="K15" s="7" t="s">
        <v>206</v>
      </c>
      <c r="L15" s="7" t="s">
        <v>122</v>
      </c>
      <c r="M15" s="7" t="s">
        <v>207</v>
      </c>
      <c r="N15" s="7" t="s">
        <v>205</v>
      </c>
      <c r="O15" s="7" t="s">
        <v>128</v>
      </c>
      <c r="P15" s="7" t="s">
        <v>129</v>
      </c>
      <c r="Q15" s="7" t="s">
        <v>125</v>
      </c>
      <c r="R15" s="7" t="s">
        <v>130</v>
      </c>
      <c r="S15" s="7" t="s">
        <v>131</v>
      </c>
    </row>
    <row r="16" spans="1:21" ht="31.5" customHeight="1" x14ac:dyDescent="0.4">
      <c r="A16" s="8">
        <v>1</v>
      </c>
      <c r="B16" s="45"/>
      <c r="C16" s="272"/>
      <c r="D16" s="273"/>
      <c r="E16" s="34"/>
      <c r="F16" s="73"/>
      <c r="G16" s="73"/>
      <c r="H16" s="45"/>
      <c r="I16" s="72"/>
      <c r="J16" s="9"/>
      <c r="K16" s="10"/>
      <c r="L16" s="9"/>
      <c r="M16" s="10"/>
      <c r="N16" s="46"/>
      <c r="O16" s="49" t="str">
        <f>IF($N16="","0",VLOOKUP(CONCATENATE($M16,$L16,E16),補助基準額!$I:$J,2,FALSE))</f>
        <v>0</v>
      </c>
      <c r="P16" s="50">
        <f>N16*O16</f>
        <v>0</v>
      </c>
      <c r="Q16" s="50">
        <f>'4-1.精算書'!$K$20</f>
        <v>0</v>
      </c>
      <c r="R16" s="50">
        <f>P16-Q16</f>
        <v>0</v>
      </c>
      <c r="S16" s="151">
        <f>MAX(R16,0)</f>
        <v>0</v>
      </c>
      <c r="T16" s="15"/>
      <c r="U16" s="15"/>
    </row>
    <row r="17" spans="1:21" ht="31.5" customHeight="1" x14ac:dyDescent="0.4">
      <c r="A17" s="8">
        <v>2</v>
      </c>
      <c r="B17" s="45"/>
      <c r="C17" s="272"/>
      <c r="D17" s="273"/>
      <c r="E17" s="34"/>
      <c r="F17" s="73"/>
      <c r="G17" s="73"/>
      <c r="H17" s="45"/>
      <c r="I17" s="72"/>
      <c r="J17" s="9"/>
      <c r="K17" s="10"/>
      <c r="L17" s="9"/>
      <c r="M17" s="10"/>
      <c r="N17" s="46"/>
      <c r="O17" s="49" t="str">
        <f>IF($N17="","0",VLOOKUP(CONCATENATE($M17,$L17,E17),補助基準額!$I:$J,2,FALSE))</f>
        <v>0</v>
      </c>
      <c r="P17" s="50">
        <f t="shared" ref="P17:P33" si="0">N17*O17</f>
        <v>0</v>
      </c>
      <c r="Q17" s="50">
        <f>'4-2'!$K$20</f>
        <v>0</v>
      </c>
      <c r="R17" s="50">
        <f>P17-Q17</f>
        <v>0</v>
      </c>
      <c r="S17" s="151">
        <f>MAX(R17,0)</f>
        <v>0</v>
      </c>
      <c r="T17" s="15"/>
      <c r="U17" s="15"/>
    </row>
    <row r="18" spans="1:21" ht="31.5" customHeight="1" x14ac:dyDescent="0.4">
      <c r="A18" s="8">
        <v>3</v>
      </c>
      <c r="B18" s="45"/>
      <c r="C18" s="272"/>
      <c r="D18" s="273"/>
      <c r="E18" s="34"/>
      <c r="F18" s="73"/>
      <c r="G18" s="73"/>
      <c r="H18" s="45"/>
      <c r="I18" s="72"/>
      <c r="J18" s="9"/>
      <c r="K18" s="10"/>
      <c r="L18" s="9"/>
      <c r="M18" s="10"/>
      <c r="N18" s="46"/>
      <c r="O18" s="49" t="str">
        <f>IF($N18="","0",VLOOKUP(CONCATENATE($M18,$L18,E18),補助基準額!$I:$J,2,FALSE))</f>
        <v>0</v>
      </c>
      <c r="P18" s="50">
        <f t="shared" si="0"/>
        <v>0</v>
      </c>
      <c r="Q18" s="50">
        <f>'4-3'!$K$20</f>
        <v>0</v>
      </c>
      <c r="R18" s="50">
        <f t="shared" ref="R18:R35" si="1">P18-Q18</f>
        <v>0</v>
      </c>
      <c r="S18" s="151">
        <f t="shared" ref="S18:S35" si="2">MAX(R18,0)</f>
        <v>0</v>
      </c>
      <c r="T18" s="15"/>
      <c r="U18" s="15"/>
    </row>
    <row r="19" spans="1:21" ht="31.5" customHeight="1" x14ac:dyDescent="0.4">
      <c r="A19" s="8">
        <v>4</v>
      </c>
      <c r="B19" s="45"/>
      <c r="C19" s="272"/>
      <c r="D19" s="273"/>
      <c r="E19" s="34"/>
      <c r="F19" s="73"/>
      <c r="G19" s="73"/>
      <c r="H19" s="45"/>
      <c r="I19" s="72"/>
      <c r="J19" s="9"/>
      <c r="K19" s="10"/>
      <c r="L19" s="9"/>
      <c r="M19" s="10"/>
      <c r="N19" s="46"/>
      <c r="O19" s="49" t="str">
        <f>IF($N19="","0",VLOOKUP(CONCATENATE($M19,$L19,E19),補助基準額!$I:$J,2,FALSE))</f>
        <v>0</v>
      </c>
      <c r="P19" s="50">
        <f t="shared" si="0"/>
        <v>0</v>
      </c>
      <c r="Q19" s="50">
        <f>'4-4'!$K$20</f>
        <v>0</v>
      </c>
      <c r="R19" s="50">
        <f t="shared" si="1"/>
        <v>0</v>
      </c>
      <c r="S19" s="151">
        <f t="shared" si="2"/>
        <v>0</v>
      </c>
      <c r="T19" s="15"/>
      <c r="U19" s="15"/>
    </row>
    <row r="20" spans="1:21" ht="31.5" customHeight="1" x14ac:dyDescent="0.4">
      <c r="A20" s="8">
        <v>5</v>
      </c>
      <c r="B20" s="45"/>
      <c r="C20" s="272"/>
      <c r="D20" s="273"/>
      <c r="E20" s="34"/>
      <c r="F20" s="73"/>
      <c r="G20" s="73"/>
      <c r="H20" s="45"/>
      <c r="I20" s="72"/>
      <c r="J20" s="9"/>
      <c r="K20" s="10"/>
      <c r="L20" s="9"/>
      <c r="M20" s="10"/>
      <c r="N20" s="46"/>
      <c r="O20" s="49" t="str">
        <f>IF($N20="","0",VLOOKUP(CONCATENATE($M20,$L20,E20),補助基準額!$I:$J,2,FALSE))</f>
        <v>0</v>
      </c>
      <c r="P20" s="50">
        <f t="shared" ref="P20:P25" si="3">N20*O20</f>
        <v>0</v>
      </c>
      <c r="Q20" s="50">
        <f>'4-5'!$K$20</f>
        <v>0</v>
      </c>
      <c r="R20" s="50">
        <f t="shared" ref="R20:R27" si="4">P20-Q20</f>
        <v>0</v>
      </c>
      <c r="S20" s="151">
        <f t="shared" ref="S20:S27" si="5">MAX(R20,0)</f>
        <v>0</v>
      </c>
      <c r="T20" s="15"/>
      <c r="U20" s="15"/>
    </row>
    <row r="21" spans="1:21" ht="31.5" customHeight="1" x14ac:dyDescent="0.4">
      <c r="A21" s="8">
        <v>6</v>
      </c>
      <c r="B21" s="45"/>
      <c r="C21" s="272"/>
      <c r="D21" s="273"/>
      <c r="E21" s="34"/>
      <c r="F21" s="73"/>
      <c r="G21" s="73"/>
      <c r="H21" s="45"/>
      <c r="I21" s="72"/>
      <c r="J21" s="9"/>
      <c r="K21" s="10"/>
      <c r="L21" s="9"/>
      <c r="M21" s="10"/>
      <c r="N21" s="46"/>
      <c r="O21" s="49" t="str">
        <f>IF($N21="","0",VLOOKUP(CONCATENATE($M21,$L21,E21),補助基準額!$I:$J,2,FALSE))</f>
        <v>0</v>
      </c>
      <c r="P21" s="50">
        <f t="shared" si="3"/>
        <v>0</v>
      </c>
      <c r="Q21" s="50">
        <f>'4-6'!$K$20</f>
        <v>0</v>
      </c>
      <c r="R21" s="50">
        <f t="shared" si="4"/>
        <v>0</v>
      </c>
      <c r="S21" s="151">
        <f t="shared" si="5"/>
        <v>0</v>
      </c>
      <c r="T21" s="15"/>
      <c r="U21" s="15"/>
    </row>
    <row r="22" spans="1:21" ht="31.5" customHeight="1" x14ac:dyDescent="0.4">
      <c r="A22" s="8">
        <v>7</v>
      </c>
      <c r="B22" s="45"/>
      <c r="C22" s="272"/>
      <c r="D22" s="273"/>
      <c r="E22" s="34"/>
      <c r="F22" s="73"/>
      <c r="G22" s="73"/>
      <c r="H22" s="45"/>
      <c r="I22" s="72"/>
      <c r="J22" s="9"/>
      <c r="K22" s="10"/>
      <c r="L22" s="9"/>
      <c r="M22" s="10"/>
      <c r="N22" s="46"/>
      <c r="O22" s="49" t="str">
        <f>IF($N22="","0",VLOOKUP(CONCATENATE($M22,$L22,E22),補助基準額!$I:$J,2,FALSE))</f>
        <v>0</v>
      </c>
      <c r="P22" s="50">
        <f t="shared" si="3"/>
        <v>0</v>
      </c>
      <c r="Q22" s="50">
        <f>'4-7'!$K$20</f>
        <v>0</v>
      </c>
      <c r="R22" s="50">
        <f t="shared" si="4"/>
        <v>0</v>
      </c>
      <c r="S22" s="151">
        <f t="shared" si="5"/>
        <v>0</v>
      </c>
      <c r="T22" s="15"/>
      <c r="U22" s="15"/>
    </row>
    <row r="23" spans="1:21" ht="31.5" customHeight="1" x14ac:dyDescent="0.4">
      <c r="A23" s="8">
        <v>8</v>
      </c>
      <c r="B23" s="45"/>
      <c r="C23" s="272"/>
      <c r="D23" s="273"/>
      <c r="E23" s="34"/>
      <c r="F23" s="73"/>
      <c r="G23" s="73"/>
      <c r="H23" s="45"/>
      <c r="I23" s="72"/>
      <c r="J23" s="9"/>
      <c r="K23" s="10"/>
      <c r="L23" s="9"/>
      <c r="M23" s="10"/>
      <c r="N23" s="46"/>
      <c r="O23" s="49" t="str">
        <f>IF($N23="","0",VLOOKUP(CONCATENATE($M23,$L23,E23),補助基準額!$I:$J,2,FALSE))</f>
        <v>0</v>
      </c>
      <c r="P23" s="50">
        <f t="shared" si="3"/>
        <v>0</v>
      </c>
      <c r="Q23" s="50">
        <f>'4-8'!$K$20</f>
        <v>0</v>
      </c>
      <c r="R23" s="50">
        <f t="shared" si="4"/>
        <v>0</v>
      </c>
      <c r="S23" s="151">
        <f t="shared" si="5"/>
        <v>0</v>
      </c>
      <c r="T23" s="15"/>
      <c r="U23" s="15"/>
    </row>
    <row r="24" spans="1:21" ht="31.5" customHeight="1" x14ac:dyDescent="0.4">
      <c r="A24" s="8">
        <v>9</v>
      </c>
      <c r="B24" s="45"/>
      <c r="C24" s="272"/>
      <c r="D24" s="273"/>
      <c r="E24" s="34"/>
      <c r="F24" s="73"/>
      <c r="G24" s="73"/>
      <c r="H24" s="45"/>
      <c r="I24" s="72"/>
      <c r="J24" s="9"/>
      <c r="K24" s="10"/>
      <c r="L24" s="9"/>
      <c r="M24" s="10"/>
      <c r="N24" s="46"/>
      <c r="O24" s="49" t="str">
        <f>IF($N24="","0",VLOOKUP(CONCATENATE($M24,$L24,E24),補助基準額!$I:$J,2,FALSE))</f>
        <v>0</v>
      </c>
      <c r="P24" s="50">
        <f t="shared" si="3"/>
        <v>0</v>
      </c>
      <c r="Q24" s="50">
        <f>'4-9'!$K$20</f>
        <v>0</v>
      </c>
      <c r="R24" s="50">
        <f t="shared" si="4"/>
        <v>0</v>
      </c>
      <c r="S24" s="151">
        <f t="shared" si="5"/>
        <v>0</v>
      </c>
      <c r="T24" s="15"/>
      <c r="U24" s="15"/>
    </row>
    <row r="25" spans="1:21" ht="31.5" customHeight="1" x14ac:dyDescent="0.4">
      <c r="A25" s="8">
        <v>10</v>
      </c>
      <c r="B25" s="45"/>
      <c r="C25" s="272"/>
      <c r="D25" s="273"/>
      <c r="E25" s="34"/>
      <c r="F25" s="73"/>
      <c r="G25" s="73"/>
      <c r="H25" s="45"/>
      <c r="I25" s="72"/>
      <c r="J25" s="9"/>
      <c r="K25" s="10"/>
      <c r="L25" s="9"/>
      <c r="M25" s="10"/>
      <c r="N25" s="46"/>
      <c r="O25" s="49" t="str">
        <f>IF($N25="","0",VLOOKUP(CONCATENATE($M25,$L25,E25),補助基準額!$I:$J,2,FALSE))</f>
        <v>0</v>
      </c>
      <c r="P25" s="50">
        <f t="shared" si="3"/>
        <v>0</v>
      </c>
      <c r="Q25" s="50">
        <f>'4-10'!$K$20</f>
        <v>0</v>
      </c>
      <c r="R25" s="50">
        <f t="shared" si="4"/>
        <v>0</v>
      </c>
      <c r="S25" s="151">
        <f t="shared" si="5"/>
        <v>0</v>
      </c>
      <c r="T25" s="15"/>
      <c r="U25" s="15"/>
    </row>
    <row r="26" spans="1:21" ht="31.5" customHeight="1" x14ac:dyDescent="0.4">
      <c r="A26" s="8">
        <v>11</v>
      </c>
      <c r="B26" s="45"/>
      <c r="C26" s="272"/>
      <c r="D26" s="273"/>
      <c r="E26" s="34"/>
      <c r="F26" s="73"/>
      <c r="G26" s="73"/>
      <c r="H26" s="45"/>
      <c r="I26" s="72"/>
      <c r="J26" s="9"/>
      <c r="K26" s="10"/>
      <c r="L26" s="9"/>
      <c r="M26" s="10"/>
      <c r="N26" s="46"/>
      <c r="O26" s="49" t="str">
        <f>IF($N26="","0",VLOOKUP(CONCATENATE($M26,$L26,E26),補助基準額!$I:$J,2,FALSE))</f>
        <v>0</v>
      </c>
      <c r="P26" s="50">
        <f>N26*O26</f>
        <v>0</v>
      </c>
      <c r="Q26" s="50">
        <f>'4-11'!$K$20</f>
        <v>0</v>
      </c>
      <c r="R26" s="50">
        <f t="shared" si="4"/>
        <v>0</v>
      </c>
      <c r="S26" s="151">
        <f t="shared" si="5"/>
        <v>0</v>
      </c>
      <c r="T26" s="15"/>
      <c r="U26" s="15"/>
    </row>
    <row r="27" spans="1:21" ht="31.5" customHeight="1" x14ac:dyDescent="0.4">
      <c r="A27" s="8">
        <v>12</v>
      </c>
      <c r="B27" s="45"/>
      <c r="C27" s="272"/>
      <c r="D27" s="273"/>
      <c r="E27" s="34"/>
      <c r="F27" s="73"/>
      <c r="G27" s="73"/>
      <c r="H27" s="45"/>
      <c r="I27" s="72"/>
      <c r="J27" s="9"/>
      <c r="K27" s="10"/>
      <c r="L27" s="9"/>
      <c r="M27" s="10"/>
      <c r="N27" s="46"/>
      <c r="O27" s="49" t="str">
        <f>IF($N27="","0",VLOOKUP(CONCATENATE($M27,$L27,E27),補助基準額!$I:$J,2,FALSE))</f>
        <v>0</v>
      </c>
      <c r="P27" s="50">
        <f>N27*O27</f>
        <v>0</v>
      </c>
      <c r="Q27" s="50">
        <f>'4-12'!$K$20</f>
        <v>0</v>
      </c>
      <c r="R27" s="50">
        <f t="shared" si="4"/>
        <v>0</v>
      </c>
      <c r="S27" s="151">
        <f t="shared" si="5"/>
        <v>0</v>
      </c>
      <c r="T27" s="15"/>
      <c r="U27" s="15"/>
    </row>
    <row r="28" spans="1:21" ht="31.5" customHeight="1" x14ac:dyDescent="0.4">
      <c r="A28" s="8">
        <v>13</v>
      </c>
      <c r="B28" s="45"/>
      <c r="C28" s="272"/>
      <c r="D28" s="273"/>
      <c r="E28" s="34"/>
      <c r="F28" s="73"/>
      <c r="G28" s="73"/>
      <c r="H28" s="45"/>
      <c r="I28" s="72"/>
      <c r="J28" s="9"/>
      <c r="K28" s="10"/>
      <c r="L28" s="9"/>
      <c r="M28" s="10"/>
      <c r="N28" s="46"/>
      <c r="O28" s="49" t="str">
        <f>IF($N28="","0",VLOOKUP(CONCATENATE($M28,$L28,E28),補助基準額!$I:$J,2,FALSE))</f>
        <v>0</v>
      </c>
      <c r="P28" s="50">
        <f t="shared" si="0"/>
        <v>0</v>
      </c>
      <c r="Q28" s="50">
        <f>'4-13'!$K$20</f>
        <v>0</v>
      </c>
      <c r="R28" s="50">
        <f t="shared" si="1"/>
        <v>0</v>
      </c>
      <c r="S28" s="151">
        <f t="shared" si="2"/>
        <v>0</v>
      </c>
      <c r="T28" s="15"/>
      <c r="U28" s="15"/>
    </row>
    <row r="29" spans="1:21" ht="31.5" customHeight="1" x14ac:dyDescent="0.4">
      <c r="A29" s="8">
        <v>14</v>
      </c>
      <c r="B29" s="45"/>
      <c r="C29" s="272"/>
      <c r="D29" s="273"/>
      <c r="E29" s="34"/>
      <c r="F29" s="73"/>
      <c r="G29" s="73"/>
      <c r="H29" s="45"/>
      <c r="I29" s="72"/>
      <c r="J29" s="9"/>
      <c r="K29" s="10"/>
      <c r="L29" s="9"/>
      <c r="M29" s="10"/>
      <c r="N29" s="46"/>
      <c r="O29" s="49" t="str">
        <f>IF($N29="","0",VLOOKUP(CONCATENATE($M29,$L29,E29),補助基準額!$I:$J,2,FALSE))</f>
        <v>0</v>
      </c>
      <c r="P29" s="50">
        <f t="shared" si="0"/>
        <v>0</v>
      </c>
      <c r="Q29" s="50">
        <f>'4-14'!$K$20</f>
        <v>0</v>
      </c>
      <c r="R29" s="50">
        <f t="shared" si="1"/>
        <v>0</v>
      </c>
      <c r="S29" s="151">
        <f t="shared" si="2"/>
        <v>0</v>
      </c>
      <c r="T29" s="15"/>
      <c r="U29" s="15"/>
    </row>
    <row r="30" spans="1:21" ht="31.5" customHeight="1" x14ac:dyDescent="0.4">
      <c r="A30" s="8">
        <v>15</v>
      </c>
      <c r="B30" s="45"/>
      <c r="C30" s="272"/>
      <c r="D30" s="273"/>
      <c r="E30" s="34"/>
      <c r="F30" s="73"/>
      <c r="G30" s="73"/>
      <c r="H30" s="45"/>
      <c r="I30" s="72"/>
      <c r="J30" s="9"/>
      <c r="K30" s="10"/>
      <c r="L30" s="9"/>
      <c r="M30" s="10"/>
      <c r="N30" s="46"/>
      <c r="O30" s="49" t="str">
        <f>IF($N30="","0",VLOOKUP(CONCATENATE($M30,$L30,E30),補助基準額!$I:$J,2,FALSE))</f>
        <v>0</v>
      </c>
      <c r="P30" s="50">
        <f t="shared" si="0"/>
        <v>0</v>
      </c>
      <c r="Q30" s="50">
        <f>'4-15'!$K$20</f>
        <v>0</v>
      </c>
      <c r="R30" s="50">
        <f t="shared" si="1"/>
        <v>0</v>
      </c>
      <c r="S30" s="151">
        <f t="shared" si="2"/>
        <v>0</v>
      </c>
      <c r="T30" s="15"/>
      <c r="U30" s="15"/>
    </row>
    <row r="31" spans="1:21" ht="31.5" customHeight="1" x14ac:dyDescent="0.4">
      <c r="A31" s="8">
        <v>16</v>
      </c>
      <c r="B31" s="45"/>
      <c r="C31" s="272"/>
      <c r="D31" s="273"/>
      <c r="E31" s="34"/>
      <c r="F31" s="73"/>
      <c r="G31" s="73"/>
      <c r="H31" s="45"/>
      <c r="I31" s="72"/>
      <c r="J31" s="9"/>
      <c r="K31" s="10"/>
      <c r="L31" s="9"/>
      <c r="M31" s="10"/>
      <c r="N31" s="46"/>
      <c r="O31" s="49" t="str">
        <f>IF($N31="","0",VLOOKUP(CONCATENATE($M31,$L31,E31),補助基準額!$I:$J,2,FALSE))</f>
        <v>0</v>
      </c>
      <c r="P31" s="50">
        <f t="shared" si="0"/>
        <v>0</v>
      </c>
      <c r="Q31" s="50">
        <f>'4-16'!$K$20</f>
        <v>0</v>
      </c>
      <c r="R31" s="50">
        <f t="shared" si="1"/>
        <v>0</v>
      </c>
      <c r="S31" s="151">
        <f t="shared" si="2"/>
        <v>0</v>
      </c>
      <c r="T31" s="15"/>
      <c r="U31" s="15"/>
    </row>
    <row r="32" spans="1:21" ht="31.5" customHeight="1" x14ac:dyDescent="0.4">
      <c r="A32" s="8">
        <v>17</v>
      </c>
      <c r="B32" s="45"/>
      <c r="C32" s="272"/>
      <c r="D32" s="273"/>
      <c r="E32" s="34"/>
      <c r="F32" s="73"/>
      <c r="G32" s="73"/>
      <c r="H32" s="45"/>
      <c r="I32" s="72"/>
      <c r="J32" s="9"/>
      <c r="K32" s="10"/>
      <c r="L32" s="9"/>
      <c r="M32" s="10"/>
      <c r="N32" s="46"/>
      <c r="O32" s="49" t="str">
        <f>IF($N32="","0",VLOOKUP(CONCATENATE($M32,$L32,E32),補助基準額!$I:$J,2,FALSE))</f>
        <v>0</v>
      </c>
      <c r="P32" s="50">
        <f t="shared" si="0"/>
        <v>0</v>
      </c>
      <c r="Q32" s="50">
        <f>'4-17'!$K$20</f>
        <v>0</v>
      </c>
      <c r="R32" s="50">
        <f t="shared" si="1"/>
        <v>0</v>
      </c>
      <c r="S32" s="151">
        <f t="shared" si="2"/>
        <v>0</v>
      </c>
      <c r="T32" s="15"/>
      <c r="U32" s="15"/>
    </row>
    <row r="33" spans="1:21" ht="31.5" customHeight="1" x14ac:dyDescent="0.4">
      <c r="A33" s="8">
        <v>18</v>
      </c>
      <c r="B33" s="45"/>
      <c r="C33" s="272"/>
      <c r="D33" s="273"/>
      <c r="E33" s="34"/>
      <c r="F33" s="73"/>
      <c r="G33" s="73"/>
      <c r="H33" s="45"/>
      <c r="I33" s="72"/>
      <c r="J33" s="9"/>
      <c r="K33" s="10"/>
      <c r="L33" s="9"/>
      <c r="M33" s="10"/>
      <c r="N33" s="46"/>
      <c r="O33" s="49" t="str">
        <f>IF($N33="","0",VLOOKUP(CONCATENATE($M33,$L33,E33),補助基準額!$I:$J,2,FALSE))</f>
        <v>0</v>
      </c>
      <c r="P33" s="50">
        <f t="shared" si="0"/>
        <v>0</v>
      </c>
      <c r="Q33" s="50">
        <f>'4-18'!$K$20</f>
        <v>0</v>
      </c>
      <c r="R33" s="50">
        <f t="shared" si="1"/>
        <v>0</v>
      </c>
      <c r="S33" s="151">
        <f t="shared" si="2"/>
        <v>0</v>
      </c>
      <c r="T33" s="15"/>
      <c r="U33" s="15"/>
    </row>
    <row r="34" spans="1:21" ht="31.5" customHeight="1" x14ac:dyDescent="0.4">
      <c r="A34" s="8">
        <v>19</v>
      </c>
      <c r="B34" s="45"/>
      <c r="C34" s="272"/>
      <c r="D34" s="273"/>
      <c r="E34" s="34"/>
      <c r="F34" s="73"/>
      <c r="G34" s="73"/>
      <c r="H34" s="45"/>
      <c r="I34" s="72"/>
      <c r="J34" s="9"/>
      <c r="K34" s="10"/>
      <c r="L34" s="9"/>
      <c r="M34" s="10"/>
      <c r="N34" s="46"/>
      <c r="O34" s="49" t="str">
        <f>IF($N34="","0",VLOOKUP(CONCATENATE($M34,$L34,E34),補助基準額!$I:$J,2,FALSE))</f>
        <v>0</v>
      </c>
      <c r="P34" s="50">
        <f>N34*O34</f>
        <v>0</v>
      </c>
      <c r="Q34" s="50">
        <f>'4-19'!$K$20</f>
        <v>0</v>
      </c>
      <c r="R34" s="50">
        <f t="shared" si="1"/>
        <v>0</v>
      </c>
      <c r="S34" s="151">
        <f t="shared" si="2"/>
        <v>0</v>
      </c>
      <c r="T34" s="15"/>
      <c r="U34" s="15"/>
    </row>
    <row r="35" spans="1:21" ht="31.5" customHeight="1" x14ac:dyDescent="0.4">
      <c r="A35" s="8">
        <v>20</v>
      </c>
      <c r="B35" s="45"/>
      <c r="C35" s="272"/>
      <c r="D35" s="273"/>
      <c r="E35" s="34"/>
      <c r="F35" s="73"/>
      <c r="G35" s="73"/>
      <c r="H35" s="45"/>
      <c r="I35" s="72"/>
      <c r="J35" s="9"/>
      <c r="K35" s="10"/>
      <c r="L35" s="9"/>
      <c r="M35" s="10"/>
      <c r="N35" s="46"/>
      <c r="O35" s="49" t="str">
        <f>IF($N35="","0",VLOOKUP(CONCATENATE($M35,$L35,E35),補助基準額!$I:$J,2,FALSE))</f>
        <v>0</v>
      </c>
      <c r="P35" s="50">
        <f>N35*O35</f>
        <v>0</v>
      </c>
      <c r="Q35" s="50">
        <f>'4-20'!$K$20</f>
        <v>0</v>
      </c>
      <c r="R35" s="50">
        <f t="shared" si="1"/>
        <v>0</v>
      </c>
      <c r="S35" s="151">
        <f t="shared" si="2"/>
        <v>0</v>
      </c>
      <c r="T35" s="15"/>
      <c r="U35" s="15"/>
    </row>
    <row r="36" spans="1:21" s="43" customFormat="1" ht="37.5" customHeight="1" x14ac:dyDescent="0.4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2"/>
      <c r="P36" s="51">
        <f>SUM(P16:P35)</f>
        <v>0</v>
      </c>
      <c r="Q36" s="51">
        <f>SUM(Q16:Q35)</f>
        <v>0</v>
      </c>
      <c r="R36" s="153"/>
      <c r="S36" s="51">
        <f>SUM(S16:S35)</f>
        <v>0</v>
      </c>
      <c r="T36" s="14"/>
    </row>
    <row r="37" spans="1:21" s="43" customFormat="1" x14ac:dyDescent="0.4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1" ht="27" customHeight="1" x14ac:dyDescent="0.4">
      <c r="B38" s="15" t="s">
        <v>231</v>
      </c>
    </row>
    <row r="39" spans="1:21" ht="27" customHeight="1" x14ac:dyDescent="0.4">
      <c r="B39" s="15" t="s">
        <v>228</v>
      </c>
    </row>
    <row r="40" spans="1:21" ht="27" customHeight="1" x14ac:dyDescent="0.4">
      <c r="B40" s="15" t="s">
        <v>227</v>
      </c>
    </row>
    <row r="41" spans="1:21" ht="27" customHeight="1" x14ac:dyDescent="0.4">
      <c r="B41" s="15" t="s">
        <v>105</v>
      </c>
    </row>
    <row r="42" spans="1:21" ht="27" customHeight="1" x14ac:dyDescent="0.4"/>
  </sheetData>
  <sheetProtection algorithmName="SHA-512" hashValue="9Ai1RckavhiIyZhPQNyYw8F6lLXeOGaiCrnHODCXR2z0qA9iS6tkixEoiiojwmJMtKa96VcCRpGRLZAonFsGMw==" saltValue="MjYvFa7J8+UsDsQkV6P5AQ==" spinCount="100000" sheet="1" objects="1" scenarios="1" selectLockedCells="1"/>
  <mergeCells count="48">
    <mergeCell ref="A1:B1"/>
    <mergeCell ref="B4:B10"/>
    <mergeCell ref="C5:D9"/>
    <mergeCell ref="C10:D10"/>
    <mergeCell ref="C11:D11"/>
    <mergeCell ref="C4:H4"/>
    <mergeCell ref="D1:H1"/>
    <mergeCell ref="O4:Q5"/>
    <mergeCell ref="O6:Q7"/>
    <mergeCell ref="O8:Q9"/>
    <mergeCell ref="I4:I9"/>
    <mergeCell ref="H14:M14"/>
    <mergeCell ref="J4:J9"/>
    <mergeCell ref="G5:H9"/>
    <mergeCell ref="G10:H10"/>
    <mergeCell ref="G11:H11"/>
    <mergeCell ref="O10:Q10"/>
    <mergeCell ref="B14:G14"/>
    <mergeCell ref="N14:S14"/>
    <mergeCell ref="K4:K9"/>
    <mergeCell ref="L4:L10"/>
    <mergeCell ref="C20:D20"/>
    <mergeCell ref="C21:D21"/>
    <mergeCell ref="C22:D22"/>
    <mergeCell ref="C23:D23"/>
    <mergeCell ref="N4:N5"/>
    <mergeCell ref="N8:N9"/>
    <mergeCell ref="N6:N7"/>
    <mergeCell ref="E5:F9"/>
    <mergeCell ref="E10:F10"/>
    <mergeCell ref="E11:F11"/>
    <mergeCell ref="C16:D16"/>
    <mergeCell ref="C17:D17"/>
    <mergeCell ref="C18:D18"/>
    <mergeCell ref="C19:D19"/>
    <mergeCell ref="C15:D15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</mergeCells>
  <phoneticPr fontId="1"/>
  <pageMargins left="0.70866141732283472" right="0.70866141732283472" top="0.74803149606299213" bottom="0.74803149606299213" header="0.31496062992125984" footer="0.31496062992125984"/>
  <pageSetup paperSize="9" scale="40" orientation="landscape" r:id="rId1"/>
  <headerFooter>
    <oddHeader>&amp;L&amp;"ＭＳ 明朝,標準"&amp;20令和7年度　グループホーム運営費等補助金（実績報告）</oddHead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3D3543F-FEE1-487A-A712-4AEE1464EF07}">
          <x14:formula1>
            <xm:f>データ!$A$4:$A$9</xm:f>
          </x14:formula1>
          <xm:sqref>E16:E35</xm:sqref>
        </x14:dataValidation>
        <x14:dataValidation type="list" allowBlank="1" showInputMessage="1" showErrorMessage="1" xr:uid="{99AF3F63-DC23-4BC5-8C29-9E0D43DDF1F0}">
          <x14:formula1>
            <xm:f>データ!$F$4:$F$6</xm:f>
          </x14:formula1>
          <xm:sqref>L16:L35</xm:sqref>
        </x14:dataValidation>
        <x14:dataValidation type="list" allowBlank="1" showInputMessage="1" showErrorMessage="1" xr:uid="{699BA935-BA3E-4DD2-A6A9-1AF32F32F8E5}">
          <x14:formula1>
            <xm:f>データ!$E$4:$E$5</xm:f>
          </x14:formula1>
          <xm:sqref>J16:J35</xm:sqref>
        </x14:dataValidation>
        <x14:dataValidation type="list" allowBlank="1" showInputMessage="1" showErrorMessage="1" xr:uid="{8FCC8EFA-ABBD-4FB4-8B04-2A001259FB05}">
          <x14:formula1>
            <xm:f>データ!$B$4:$B$40</xm:f>
          </x14:formula1>
          <xm:sqref>K16:K35</xm:sqref>
        </x14:dataValidation>
        <x14:dataValidation type="list" allowBlank="1" showInputMessage="1" showErrorMessage="1" xr:uid="{A800FD79-5164-4D4A-AC1D-23B0027ED4DF}">
          <x14:formula1>
            <xm:f>データ!$G$4:$G$6</xm:f>
          </x14:formula1>
          <xm:sqref>M16:M35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5BDE-CB81-4281-AFB1-40144095E450}">
  <sheetPr>
    <tabColor rgb="FFFF9966"/>
    <pageSetUpPr fitToPage="1"/>
  </sheetPr>
  <dimension ref="A1:U44"/>
  <sheetViews>
    <sheetView view="pageBreakPreview" zoomScale="70" zoomScaleNormal="100" zoomScaleSheetLayoutView="70" workbookViewId="0">
      <selection activeCell="H24" sqref="H24"/>
    </sheetView>
  </sheetViews>
  <sheetFormatPr defaultColWidth="9" defaultRowHeight="14.25" x14ac:dyDescent="0.4"/>
  <cols>
    <col min="1" max="1" width="6" style="15" customWidth="1"/>
    <col min="2" max="2" width="17.375" style="15" customWidth="1"/>
    <col min="3" max="6" width="11.625" style="15" customWidth="1"/>
    <col min="7" max="7" width="12.25" style="15" customWidth="1"/>
    <col min="8" max="8" width="15.5" style="15" bestFit="1" customWidth="1"/>
    <col min="9" max="10" width="22.5" style="44" customWidth="1"/>
    <col min="11" max="11" width="16.375" style="15" customWidth="1"/>
    <col min="12" max="13" width="12.125" style="15" customWidth="1"/>
    <col min="14" max="15" width="13.875" style="15" customWidth="1"/>
    <col min="16" max="21" width="18.875" style="120" customWidth="1"/>
    <col min="22" max="16384" width="9" style="15"/>
  </cols>
  <sheetData>
    <row r="1" spans="1:21" ht="40.5" customHeight="1" thickBot="1" x14ac:dyDescent="0.45">
      <c r="A1" s="291" t="s">
        <v>103</v>
      </c>
      <c r="B1" s="291"/>
      <c r="C1" s="119"/>
      <c r="D1" s="292" t="s">
        <v>134</v>
      </c>
      <c r="E1" s="292"/>
      <c r="F1" s="292"/>
      <c r="G1" s="292"/>
      <c r="H1" s="292"/>
      <c r="I1" s="15"/>
      <c r="J1" s="15"/>
    </row>
    <row r="2" spans="1:21" ht="17.25" customHeight="1" thickTop="1" x14ac:dyDescent="0.4">
      <c r="A2" s="119"/>
      <c r="B2" s="119"/>
      <c r="C2" s="119"/>
      <c r="D2" s="119"/>
      <c r="E2" s="119"/>
      <c r="F2" s="119"/>
      <c r="G2" s="119"/>
      <c r="H2" s="119"/>
      <c r="I2" s="15"/>
      <c r="J2" s="15"/>
    </row>
    <row r="3" spans="1:21" ht="26.25" customHeight="1" x14ac:dyDescent="0.4">
      <c r="A3" s="123" t="s">
        <v>265</v>
      </c>
      <c r="I3" s="15"/>
      <c r="J3" s="15"/>
      <c r="L3" s="38" t="s">
        <v>119</v>
      </c>
      <c r="O3" s="147"/>
      <c r="P3" s="147"/>
      <c r="Q3" s="147"/>
      <c r="T3" s="15"/>
      <c r="U3" s="15"/>
    </row>
    <row r="4" spans="1:21" ht="17.25" customHeight="1" x14ac:dyDescent="0.4">
      <c r="B4" s="227" t="s">
        <v>109</v>
      </c>
      <c r="C4" s="227" t="s">
        <v>110</v>
      </c>
      <c r="D4" s="227"/>
      <c r="E4" s="227"/>
      <c r="F4" s="227"/>
      <c r="G4" s="227"/>
      <c r="H4" s="227"/>
      <c r="I4" s="246" t="s">
        <v>132</v>
      </c>
      <c r="J4" s="246" t="s">
        <v>118</v>
      </c>
      <c r="K4" s="246" t="s">
        <v>261</v>
      </c>
      <c r="L4" s="227" t="s">
        <v>112</v>
      </c>
      <c r="M4" s="227"/>
      <c r="O4" s="148" t="s">
        <v>145</v>
      </c>
      <c r="P4" s="39"/>
      <c r="Q4" s="147"/>
      <c r="R4" s="147"/>
      <c r="U4" s="15"/>
    </row>
    <row r="5" spans="1:21" ht="17.25" customHeight="1" x14ac:dyDescent="0.4">
      <c r="B5" s="227"/>
      <c r="C5" s="246" t="s">
        <v>120</v>
      </c>
      <c r="D5" s="227"/>
      <c r="E5" s="246" t="s">
        <v>263</v>
      </c>
      <c r="F5" s="246"/>
      <c r="G5" s="246" t="s">
        <v>111</v>
      </c>
      <c r="H5" s="246"/>
      <c r="I5" s="246"/>
      <c r="J5" s="246"/>
      <c r="K5" s="246"/>
      <c r="L5" s="227"/>
      <c r="M5" s="227"/>
      <c r="O5" s="227" t="s">
        <v>147</v>
      </c>
      <c r="P5" s="278"/>
      <c r="Q5" s="278"/>
      <c r="R5" s="278"/>
      <c r="U5" s="15"/>
    </row>
    <row r="6" spans="1:21" ht="17.25" customHeight="1" x14ac:dyDescent="0.4">
      <c r="B6" s="227"/>
      <c r="C6" s="227"/>
      <c r="D6" s="227"/>
      <c r="E6" s="246"/>
      <c r="F6" s="246"/>
      <c r="G6" s="246"/>
      <c r="H6" s="246"/>
      <c r="I6" s="246"/>
      <c r="J6" s="246"/>
      <c r="K6" s="246"/>
      <c r="L6" s="227"/>
      <c r="M6" s="227"/>
      <c r="O6" s="227"/>
      <c r="P6" s="278"/>
      <c r="Q6" s="278"/>
      <c r="R6" s="278"/>
      <c r="U6" s="15"/>
    </row>
    <row r="7" spans="1:21" ht="17.25" customHeight="1" x14ac:dyDescent="0.4">
      <c r="B7" s="227"/>
      <c r="C7" s="227"/>
      <c r="D7" s="227"/>
      <c r="E7" s="246"/>
      <c r="F7" s="246"/>
      <c r="G7" s="246"/>
      <c r="H7" s="246"/>
      <c r="I7" s="246"/>
      <c r="J7" s="246"/>
      <c r="K7" s="246"/>
      <c r="L7" s="227"/>
      <c r="M7" s="227"/>
      <c r="O7" s="227" t="s">
        <v>96</v>
      </c>
      <c r="P7" s="278"/>
      <c r="Q7" s="278"/>
      <c r="R7" s="278"/>
      <c r="U7" s="15"/>
    </row>
    <row r="8" spans="1:21" ht="17.25" customHeight="1" x14ac:dyDescent="0.4">
      <c r="B8" s="227"/>
      <c r="C8" s="227"/>
      <c r="D8" s="227"/>
      <c r="E8" s="246"/>
      <c r="F8" s="246"/>
      <c r="G8" s="246"/>
      <c r="H8" s="246"/>
      <c r="I8" s="246"/>
      <c r="J8" s="246"/>
      <c r="K8" s="246"/>
      <c r="L8" s="227"/>
      <c r="M8" s="227"/>
      <c r="O8" s="227"/>
      <c r="P8" s="278"/>
      <c r="Q8" s="278"/>
      <c r="R8" s="278"/>
      <c r="U8" s="15"/>
    </row>
    <row r="9" spans="1:21" ht="23.25" customHeight="1" x14ac:dyDescent="0.4">
      <c r="B9" s="227"/>
      <c r="C9" s="227"/>
      <c r="D9" s="227"/>
      <c r="E9" s="246"/>
      <c r="F9" s="246"/>
      <c r="G9" s="246"/>
      <c r="H9" s="246"/>
      <c r="I9" s="246"/>
      <c r="J9" s="246"/>
      <c r="K9" s="246"/>
      <c r="L9" s="227"/>
      <c r="M9" s="227"/>
      <c r="O9" s="227" t="s">
        <v>148</v>
      </c>
      <c r="P9" s="278"/>
      <c r="Q9" s="278"/>
      <c r="R9" s="278"/>
      <c r="U9" s="15"/>
    </row>
    <row r="10" spans="1:21" ht="26.25" customHeight="1" x14ac:dyDescent="0.4">
      <c r="B10" s="227"/>
      <c r="C10" s="227" t="s">
        <v>113</v>
      </c>
      <c r="D10" s="227"/>
      <c r="E10" s="227" t="s">
        <v>114</v>
      </c>
      <c r="F10" s="227"/>
      <c r="G10" s="227" t="s">
        <v>115</v>
      </c>
      <c r="H10" s="227"/>
      <c r="I10" s="170" t="s">
        <v>116</v>
      </c>
      <c r="J10" s="170" t="s">
        <v>117</v>
      </c>
      <c r="K10" s="170" t="s">
        <v>262</v>
      </c>
      <c r="L10" s="227"/>
      <c r="M10" s="227"/>
      <c r="O10" s="227"/>
      <c r="P10" s="278"/>
      <c r="Q10" s="278"/>
      <c r="R10" s="278"/>
      <c r="U10" s="15"/>
    </row>
    <row r="11" spans="1:21" ht="41.25" customHeight="1" x14ac:dyDescent="0.4">
      <c r="B11" s="8">
        <f>COUNTA(B17:B34)</f>
        <v>2</v>
      </c>
      <c r="C11" s="287">
        <f>【記入例】2.収支決算書!$C$17</f>
        <v>3745000</v>
      </c>
      <c r="D11" s="227"/>
      <c r="E11" s="288">
        <v>2432397</v>
      </c>
      <c r="F11" s="289"/>
      <c r="G11" s="279">
        <f>C11-E11</f>
        <v>1312603</v>
      </c>
      <c r="H11" s="279"/>
      <c r="I11" s="42">
        <f>S37</f>
        <v>12603</v>
      </c>
      <c r="J11" s="142">
        <f>MIN(G11:I11)</f>
        <v>12603</v>
      </c>
      <c r="K11" s="173">
        <v>25000</v>
      </c>
      <c r="L11" s="290"/>
      <c r="M11" s="290"/>
      <c r="O11" s="146" t="s">
        <v>146</v>
      </c>
      <c r="P11" s="278"/>
      <c r="Q11" s="278"/>
      <c r="R11" s="278"/>
      <c r="U11" s="15"/>
    </row>
    <row r="12" spans="1:21" ht="17.25" customHeight="1" x14ac:dyDescent="0.4">
      <c r="I12" s="15"/>
      <c r="J12" s="15"/>
    </row>
    <row r="13" spans="1:21" ht="52.5" customHeight="1" x14ac:dyDescent="0.4">
      <c r="I13" s="15"/>
      <c r="J13" s="15"/>
      <c r="P13" s="135"/>
      <c r="Q13" s="135"/>
      <c r="R13" s="135"/>
      <c r="S13" s="135"/>
      <c r="T13" s="135"/>
      <c r="U13" s="135"/>
    </row>
    <row r="14" spans="1:21" ht="25.5" customHeight="1" x14ac:dyDescent="0.4">
      <c r="A14" s="123" t="s">
        <v>243</v>
      </c>
      <c r="B14" s="119"/>
      <c r="C14" s="119"/>
      <c r="D14" s="119"/>
      <c r="E14" s="119"/>
      <c r="F14" s="119"/>
      <c r="G14" s="119"/>
      <c r="H14" s="119"/>
      <c r="I14" s="119"/>
      <c r="J14" s="15"/>
      <c r="N14" s="120"/>
      <c r="O14" s="120"/>
      <c r="T14" s="15"/>
      <c r="U14" s="15"/>
    </row>
    <row r="15" spans="1:21" ht="40.5" customHeight="1" x14ac:dyDescent="0.4">
      <c r="B15" s="280" t="s">
        <v>126</v>
      </c>
      <c r="C15" s="233"/>
      <c r="D15" s="233"/>
      <c r="E15" s="233"/>
      <c r="F15" s="233"/>
      <c r="G15" s="234"/>
      <c r="H15" s="227" t="s">
        <v>100</v>
      </c>
      <c r="I15" s="227"/>
      <c r="J15" s="227"/>
      <c r="K15" s="227"/>
      <c r="L15" s="227"/>
      <c r="M15" s="227"/>
      <c r="N15" s="246" t="s">
        <v>98</v>
      </c>
      <c r="O15" s="246"/>
      <c r="P15" s="246"/>
      <c r="Q15" s="246"/>
      <c r="R15" s="246"/>
      <c r="S15" s="246"/>
      <c r="T15" s="15"/>
      <c r="U15" s="15"/>
    </row>
    <row r="16" spans="1:21" s="119" customFormat="1" ht="80.25" customHeight="1" x14ac:dyDescent="0.4">
      <c r="A16" s="117" t="s">
        <v>94</v>
      </c>
      <c r="B16" s="117" t="s">
        <v>95</v>
      </c>
      <c r="C16" s="232" t="s">
        <v>96</v>
      </c>
      <c r="D16" s="234"/>
      <c r="E16" s="118" t="s">
        <v>127</v>
      </c>
      <c r="F16" s="5" t="s">
        <v>121</v>
      </c>
      <c r="G16" s="5" t="s">
        <v>133</v>
      </c>
      <c r="H16" s="6" t="s">
        <v>101</v>
      </c>
      <c r="I16" s="117" t="s">
        <v>97</v>
      </c>
      <c r="J16" s="117" t="s">
        <v>102</v>
      </c>
      <c r="K16" s="118" t="s">
        <v>206</v>
      </c>
      <c r="L16" s="118" t="s">
        <v>122</v>
      </c>
      <c r="M16" s="118" t="s">
        <v>207</v>
      </c>
      <c r="N16" s="118" t="s">
        <v>123</v>
      </c>
      <c r="O16" s="118" t="s">
        <v>128</v>
      </c>
      <c r="P16" s="118" t="s">
        <v>129</v>
      </c>
      <c r="Q16" s="118" t="s">
        <v>125</v>
      </c>
      <c r="R16" s="118" t="s">
        <v>130</v>
      </c>
      <c r="S16" s="118" t="s">
        <v>131</v>
      </c>
    </row>
    <row r="17" spans="1:21" ht="31.5" customHeight="1" x14ac:dyDescent="0.4">
      <c r="A17" s="8">
        <v>1</v>
      </c>
      <c r="B17" s="124" t="s">
        <v>135</v>
      </c>
      <c r="C17" s="285" t="s">
        <v>136</v>
      </c>
      <c r="D17" s="286"/>
      <c r="E17" s="125" t="s">
        <v>47</v>
      </c>
      <c r="F17" s="126"/>
      <c r="G17" s="126">
        <v>45971</v>
      </c>
      <c r="H17" s="127" t="s">
        <v>137</v>
      </c>
      <c r="I17" s="128" t="s">
        <v>138</v>
      </c>
      <c r="J17" s="129" t="s">
        <v>53</v>
      </c>
      <c r="K17" s="130" t="s">
        <v>16</v>
      </c>
      <c r="L17" s="129" t="s">
        <v>93</v>
      </c>
      <c r="M17" s="10" t="s">
        <v>237</v>
      </c>
      <c r="N17" s="46">
        <v>2.5</v>
      </c>
      <c r="O17" s="11">
        <f>IF($N17="","0",VLOOKUP(CONCATENATE($M17,$L17,E17),補助基準額!$I:$J,2,FALSE))</f>
        <v>136000</v>
      </c>
      <c r="P17" s="12">
        <f>N17*O17</f>
        <v>340000</v>
      </c>
      <c r="Q17" s="12">
        <f>'【記入例】4-1.精算書'!$K$24</f>
        <v>327397</v>
      </c>
      <c r="R17" s="12">
        <f>P17-Q17</f>
        <v>12603</v>
      </c>
      <c r="S17" s="13">
        <f>MAX(R17,0)</f>
        <v>12603</v>
      </c>
      <c r="T17" s="15"/>
      <c r="U17" s="15"/>
    </row>
    <row r="18" spans="1:21" ht="31.5" customHeight="1" x14ac:dyDescent="0.4">
      <c r="A18" s="8">
        <v>2</v>
      </c>
      <c r="B18" s="124" t="s">
        <v>139</v>
      </c>
      <c r="C18" s="285" t="s">
        <v>140</v>
      </c>
      <c r="D18" s="286"/>
      <c r="E18" s="125" t="s">
        <v>48</v>
      </c>
      <c r="F18" s="126"/>
      <c r="G18" s="126"/>
      <c r="H18" s="127" t="s">
        <v>141</v>
      </c>
      <c r="I18" s="128" t="s">
        <v>142</v>
      </c>
      <c r="J18" s="129" t="s">
        <v>53</v>
      </c>
      <c r="K18" s="130" t="s">
        <v>16</v>
      </c>
      <c r="L18" s="129" t="s">
        <v>91</v>
      </c>
      <c r="M18" s="10" t="s">
        <v>238</v>
      </c>
      <c r="N18" s="46">
        <v>12</v>
      </c>
      <c r="O18" s="11">
        <f>IF($N18="","0",VLOOKUP(CONCATENATE($M18,$L18,E18),補助基準額!$I:$J,2,FALSE))</f>
        <v>170000</v>
      </c>
      <c r="P18" s="12">
        <f>N18*O18</f>
        <v>2040000</v>
      </c>
      <c r="Q18" s="12">
        <v>2105000</v>
      </c>
      <c r="R18" s="12">
        <f>P18-Q18</f>
        <v>-65000</v>
      </c>
      <c r="S18" s="13">
        <f>MAX(R18,0)</f>
        <v>0</v>
      </c>
      <c r="T18" s="15"/>
      <c r="U18" s="15"/>
    </row>
    <row r="19" spans="1:21" ht="31.5" customHeight="1" x14ac:dyDescent="0.4">
      <c r="A19" s="8">
        <v>3</v>
      </c>
      <c r="B19" s="124"/>
      <c r="C19" s="285"/>
      <c r="D19" s="286"/>
      <c r="E19" s="125"/>
      <c r="F19" s="126"/>
      <c r="G19" s="126"/>
      <c r="H19" s="127"/>
      <c r="I19" s="128"/>
      <c r="J19" s="129"/>
      <c r="K19" s="130"/>
      <c r="L19" s="129"/>
      <c r="M19" s="130"/>
      <c r="N19" s="48"/>
      <c r="O19" s="11"/>
      <c r="P19" s="50"/>
      <c r="Q19" s="50"/>
      <c r="R19" s="50"/>
      <c r="S19" s="13"/>
      <c r="T19" s="15"/>
      <c r="U19" s="15"/>
    </row>
    <row r="20" spans="1:21" ht="31.5" customHeight="1" x14ac:dyDescent="0.4">
      <c r="A20" s="8">
        <v>4</v>
      </c>
      <c r="B20" s="124"/>
      <c r="C20" s="285"/>
      <c r="D20" s="286"/>
      <c r="E20" s="125"/>
      <c r="F20" s="126"/>
      <c r="G20" s="126"/>
      <c r="H20" s="127"/>
      <c r="I20" s="128"/>
      <c r="J20" s="129"/>
      <c r="K20" s="130"/>
      <c r="L20" s="129"/>
      <c r="M20" s="130"/>
      <c r="N20" s="48"/>
      <c r="O20" s="11"/>
      <c r="P20" s="50"/>
      <c r="Q20" s="50"/>
      <c r="R20" s="50"/>
      <c r="S20" s="13"/>
      <c r="T20" s="15"/>
      <c r="U20" s="15"/>
    </row>
    <row r="21" spans="1:21" ht="31.5" customHeight="1" x14ac:dyDescent="0.4">
      <c r="A21" s="8">
        <v>5</v>
      </c>
      <c r="B21" s="124"/>
      <c r="C21" s="285"/>
      <c r="D21" s="286"/>
      <c r="E21" s="125"/>
      <c r="F21" s="126"/>
      <c r="G21" s="126"/>
      <c r="H21" s="127"/>
      <c r="I21" s="128"/>
      <c r="J21" s="129"/>
      <c r="K21" s="130"/>
      <c r="L21" s="129"/>
      <c r="M21" s="130"/>
      <c r="N21" s="48"/>
      <c r="O21" s="11"/>
      <c r="P21" s="50"/>
      <c r="Q21" s="50"/>
      <c r="R21" s="50"/>
      <c r="S21" s="13"/>
      <c r="T21" s="15"/>
      <c r="U21" s="15"/>
    </row>
    <row r="22" spans="1:21" ht="31.5" customHeight="1" x14ac:dyDescent="0.4">
      <c r="A22" s="8">
        <v>6</v>
      </c>
      <c r="B22" s="124"/>
      <c r="C22" s="285"/>
      <c r="D22" s="286"/>
      <c r="E22" s="125"/>
      <c r="F22" s="126"/>
      <c r="G22" s="126"/>
      <c r="H22" s="127"/>
      <c r="I22" s="128"/>
      <c r="J22" s="129"/>
      <c r="K22" s="130"/>
      <c r="L22" s="129"/>
      <c r="M22" s="130"/>
      <c r="N22" s="48"/>
      <c r="O22" s="11"/>
      <c r="P22" s="50"/>
      <c r="Q22" s="50"/>
      <c r="R22" s="50"/>
      <c r="S22" s="13"/>
      <c r="T22" s="15"/>
      <c r="U22" s="15"/>
    </row>
    <row r="23" spans="1:21" ht="31.5" customHeight="1" x14ac:dyDescent="0.4">
      <c r="A23" s="8">
        <v>7</v>
      </c>
      <c r="B23" s="124"/>
      <c r="C23" s="285"/>
      <c r="D23" s="286"/>
      <c r="E23" s="125"/>
      <c r="F23" s="126"/>
      <c r="G23" s="126"/>
      <c r="H23" s="127"/>
      <c r="I23" s="128"/>
      <c r="J23" s="129"/>
      <c r="K23" s="130"/>
      <c r="L23" s="129"/>
      <c r="M23" s="130"/>
      <c r="N23" s="48"/>
      <c r="O23" s="11"/>
      <c r="P23" s="50"/>
      <c r="Q23" s="50"/>
      <c r="R23" s="50"/>
      <c r="S23" s="13"/>
      <c r="T23" s="15"/>
      <c r="U23" s="15"/>
    </row>
    <row r="24" spans="1:21" ht="31.5" customHeight="1" x14ac:dyDescent="0.4">
      <c r="A24" s="8">
        <v>8</v>
      </c>
      <c r="B24" s="124"/>
      <c r="C24" s="176"/>
      <c r="D24" s="177"/>
      <c r="E24" s="125"/>
      <c r="F24" s="126"/>
      <c r="G24" s="126"/>
      <c r="H24" s="127"/>
      <c r="I24" s="128"/>
      <c r="J24" s="129"/>
      <c r="K24" s="130"/>
      <c r="L24" s="129"/>
      <c r="M24" s="130"/>
      <c r="N24" s="48"/>
      <c r="O24" s="11"/>
      <c r="P24" s="50"/>
      <c r="Q24" s="50"/>
      <c r="R24" s="50"/>
      <c r="S24" s="13"/>
      <c r="T24" s="15"/>
      <c r="U24" s="15"/>
    </row>
    <row r="25" spans="1:21" ht="31.5" customHeight="1" x14ac:dyDescent="0.4">
      <c r="A25" s="8">
        <v>9</v>
      </c>
      <c r="B25" s="124"/>
      <c r="C25" s="176"/>
      <c r="D25" s="177"/>
      <c r="E25" s="125"/>
      <c r="F25" s="126"/>
      <c r="G25" s="126"/>
      <c r="H25" s="127"/>
      <c r="I25" s="128"/>
      <c r="J25" s="129"/>
      <c r="K25" s="130"/>
      <c r="L25" s="129"/>
      <c r="M25" s="130"/>
      <c r="N25" s="48"/>
      <c r="O25" s="11"/>
      <c r="P25" s="50"/>
      <c r="Q25" s="50"/>
      <c r="R25" s="50"/>
      <c r="S25" s="13"/>
      <c r="T25" s="15"/>
      <c r="U25" s="15"/>
    </row>
    <row r="26" spans="1:21" ht="31.5" customHeight="1" x14ac:dyDescent="0.4">
      <c r="A26" s="8">
        <v>10</v>
      </c>
      <c r="B26" s="124"/>
      <c r="C26" s="176"/>
      <c r="D26" s="177"/>
      <c r="E26" s="125"/>
      <c r="F26" s="126"/>
      <c r="G26" s="126"/>
      <c r="H26" s="127"/>
      <c r="I26" s="128"/>
      <c r="J26" s="129"/>
      <c r="K26" s="130"/>
      <c r="L26" s="129"/>
      <c r="M26" s="130"/>
      <c r="N26" s="48"/>
      <c r="O26" s="11"/>
      <c r="P26" s="50"/>
      <c r="Q26" s="50"/>
      <c r="R26" s="50"/>
      <c r="S26" s="13"/>
      <c r="T26" s="15"/>
      <c r="U26" s="15"/>
    </row>
    <row r="27" spans="1:21" ht="31.5" customHeight="1" x14ac:dyDescent="0.4">
      <c r="A27" s="8">
        <v>11</v>
      </c>
      <c r="B27" s="124"/>
      <c r="C27" s="176"/>
      <c r="D27" s="177"/>
      <c r="E27" s="125"/>
      <c r="F27" s="126"/>
      <c r="G27" s="126"/>
      <c r="H27" s="127"/>
      <c r="I27" s="128"/>
      <c r="J27" s="129"/>
      <c r="K27" s="130"/>
      <c r="L27" s="129"/>
      <c r="M27" s="130"/>
      <c r="N27" s="48"/>
      <c r="O27" s="11"/>
      <c r="P27" s="50"/>
      <c r="Q27" s="50"/>
      <c r="R27" s="50"/>
      <c r="S27" s="13"/>
      <c r="T27" s="15"/>
      <c r="U27" s="15"/>
    </row>
    <row r="28" spans="1:21" ht="31.5" customHeight="1" x14ac:dyDescent="0.4">
      <c r="A28" s="8">
        <v>12</v>
      </c>
      <c r="B28" s="124"/>
      <c r="C28" s="176"/>
      <c r="D28" s="177"/>
      <c r="E28" s="125"/>
      <c r="F28" s="126"/>
      <c r="G28" s="126"/>
      <c r="H28" s="127"/>
      <c r="I28" s="128"/>
      <c r="J28" s="129"/>
      <c r="K28" s="130"/>
      <c r="L28" s="129"/>
      <c r="M28" s="130"/>
      <c r="N28" s="48"/>
      <c r="O28" s="11"/>
      <c r="P28" s="50"/>
      <c r="Q28" s="50"/>
      <c r="R28" s="50"/>
      <c r="S28" s="13"/>
      <c r="T28" s="15"/>
      <c r="U28" s="15"/>
    </row>
    <row r="29" spans="1:21" ht="31.5" customHeight="1" x14ac:dyDescent="0.4">
      <c r="A29" s="8">
        <v>13</v>
      </c>
      <c r="B29" s="124"/>
      <c r="C29" s="285"/>
      <c r="D29" s="286"/>
      <c r="E29" s="125"/>
      <c r="F29" s="126"/>
      <c r="G29" s="126"/>
      <c r="H29" s="127"/>
      <c r="I29" s="128"/>
      <c r="J29" s="129"/>
      <c r="K29" s="130"/>
      <c r="L29" s="129"/>
      <c r="M29" s="130"/>
      <c r="N29" s="48"/>
      <c r="O29" s="11"/>
      <c r="P29" s="50"/>
      <c r="Q29" s="50"/>
      <c r="R29" s="50"/>
      <c r="S29" s="13"/>
      <c r="T29" s="15"/>
      <c r="U29" s="15"/>
    </row>
    <row r="30" spans="1:21" ht="31.5" customHeight="1" x14ac:dyDescent="0.4">
      <c r="A30" s="8">
        <v>14</v>
      </c>
      <c r="B30" s="124"/>
      <c r="C30" s="285"/>
      <c r="D30" s="286"/>
      <c r="E30" s="125"/>
      <c r="F30" s="126"/>
      <c r="G30" s="126"/>
      <c r="H30" s="127"/>
      <c r="I30" s="128"/>
      <c r="J30" s="129"/>
      <c r="K30" s="130"/>
      <c r="L30" s="129"/>
      <c r="M30" s="130"/>
      <c r="N30" s="48"/>
      <c r="O30" s="11"/>
      <c r="P30" s="50"/>
      <c r="Q30" s="50"/>
      <c r="R30" s="50"/>
      <c r="S30" s="13"/>
      <c r="T30" s="15"/>
      <c r="U30" s="15"/>
    </row>
    <row r="31" spans="1:21" ht="31.5" customHeight="1" x14ac:dyDescent="0.4">
      <c r="A31" s="8">
        <v>15</v>
      </c>
      <c r="B31" s="124"/>
      <c r="C31" s="176"/>
      <c r="D31" s="177"/>
      <c r="E31" s="125"/>
      <c r="F31" s="126"/>
      <c r="G31" s="126"/>
      <c r="H31" s="127"/>
      <c r="I31" s="128"/>
      <c r="J31" s="129"/>
      <c r="K31" s="130"/>
      <c r="L31" s="129"/>
      <c r="M31" s="130"/>
      <c r="N31" s="48"/>
      <c r="O31" s="11"/>
      <c r="P31" s="50"/>
      <c r="Q31" s="50"/>
      <c r="R31" s="50"/>
      <c r="S31" s="13"/>
      <c r="T31" s="15"/>
      <c r="U31" s="15"/>
    </row>
    <row r="32" spans="1:21" ht="31.5" customHeight="1" x14ac:dyDescent="0.4">
      <c r="A32" s="8">
        <v>16</v>
      </c>
      <c r="B32" s="124"/>
      <c r="C32" s="176"/>
      <c r="D32" s="177"/>
      <c r="E32" s="125"/>
      <c r="F32" s="126"/>
      <c r="G32" s="126"/>
      <c r="H32" s="127"/>
      <c r="I32" s="128"/>
      <c r="J32" s="129"/>
      <c r="K32" s="130"/>
      <c r="L32" s="129"/>
      <c r="M32" s="130"/>
      <c r="N32" s="48"/>
      <c r="O32" s="11"/>
      <c r="P32" s="50"/>
      <c r="Q32" s="50"/>
      <c r="R32" s="50"/>
      <c r="S32" s="13"/>
      <c r="T32" s="15"/>
      <c r="U32" s="15"/>
    </row>
    <row r="33" spans="1:21" ht="31.5" customHeight="1" x14ac:dyDescent="0.4">
      <c r="A33" s="8">
        <v>17</v>
      </c>
      <c r="B33" s="124"/>
      <c r="C33" s="176"/>
      <c r="D33" s="177"/>
      <c r="E33" s="125"/>
      <c r="F33" s="126"/>
      <c r="G33" s="126"/>
      <c r="H33" s="127"/>
      <c r="I33" s="128"/>
      <c r="J33" s="129"/>
      <c r="K33" s="130"/>
      <c r="L33" s="129"/>
      <c r="M33" s="130"/>
      <c r="N33" s="48"/>
      <c r="O33" s="11"/>
      <c r="P33" s="50"/>
      <c r="Q33" s="50"/>
      <c r="R33" s="50"/>
      <c r="S33" s="13"/>
      <c r="T33" s="15"/>
      <c r="U33" s="15"/>
    </row>
    <row r="34" spans="1:21" ht="31.5" customHeight="1" x14ac:dyDescent="0.4">
      <c r="A34" s="8">
        <v>18</v>
      </c>
      <c r="B34" s="124"/>
      <c r="C34" s="285"/>
      <c r="D34" s="286"/>
      <c r="E34" s="125"/>
      <c r="F34" s="126"/>
      <c r="G34" s="126"/>
      <c r="H34" s="127"/>
      <c r="I34" s="128"/>
      <c r="J34" s="129"/>
      <c r="K34" s="130"/>
      <c r="L34" s="129"/>
      <c r="M34" s="130"/>
      <c r="N34" s="48"/>
      <c r="O34" s="11"/>
      <c r="P34" s="50"/>
      <c r="Q34" s="50"/>
      <c r="R34" s="50"/>
      <c r="S34" s="13"/>
      <c r="T34" s="15"/>
      <c r="U34" s="15"/>
    </row>
    <row r="35" spans="1:21" ht="31.5" customHeight="1" x14ac:dyDescent="0.4">
      <c r="A35" s="8">
        <v>19</v>
      </c>
      <c r="B35" s="124"/>
      <c r="C35" s="285"/>
      <c r="D35" s="286"/>
      <c r="E35" s="125"/>
      <c r="F35" s="126"/>
      <c r="G35" s="126"/>
      <c r="H35" s="127"/>
      <c r="I35" s="128"/>
      <c r="J35" s="129"/>
      <c r="K35" s="130"/>
      <c r="L35" s="129"/>
      <c r="M35" s="130"/>
      <c r="N35" s="48"/>
      <c r="O35" s="11"/>
      <c r="P35" s="50"/>
      <c r="Q35" s="50"/>
      <c r="R35" s="50"/>
      <c r="S35" s="13"/>
      <c r="T35" s="15"/>
      <c r="U35" s="15"/>
    </row>
    <row r="36" spans="1:21" ht="31.5" customHeight="1" x14ac:dyDescent="0.4">
      <c r="A36" s="8">
        <v>20</v>
      </c>
      <c r="B36" s="124"/>
      <c r="C36" s="285"/>
      <c r="D36" s="286"/>
      <c r="E36" s="125"/>
      <c r="F36" s="126"/>
      <c r="G36" s="126"/>
      <c r="H36" s="127"/>
      <c r="I36" s="128"/>
      <c r="J36" s="129"/>
      <c r="K36" s="130"/>
      <c r="L36" s="129"/>
      <c r="M36" s="130"/>
      <c r="N36" s="48"/>
      <c r="O36" s="11"/>
      <c r="P36" s="50"/>
      <c r="Q36" s="50"/>
      <c r="R36" s="50"/>
      <c r="S36" s="13"/>
      <c r="T36" s="15"/>
      <c r="U36" s="15"/>
    </row>
    <row r="37" spans="1:21" ht="37.5" customHeight="1" x14ac:dyDescent="0.4">
      <c r="I37" s="15"/>
      <c r="J37" s="15"/>
      <c r="P37" s="42">
        <f>SUM(P17:P36)</f>
        <v>2380000</v>
      </c>
      <c r="Q37" s="42">
        <f>SUM(Q17:Q36)</f>
        <v>2432397</v>
      </c>
      <c r="R37" s="134"/>
      <c r="S37" s="42">
        <f>SUM(S17:S36)</f>
        <v>12603</v>
      </c>
      <c r="T37" s="15"/>
      <c r="U37" s="15"/>
    </row>
    <row r="38" spans="1:21" x14ac:dyDescent="0.4">
      <c r="I38" s="15"/>
      <c r="J38" s="15"/>
      <c r="P38" s="15"/>
      <c r="Q38" s="15"/>
      <c r="R38" s="15"/>
      <c r="S38" s="15"/>
      <c r="T38" s="15"/>
      <c r="U38" s="15"/>
    </row>
    <row r="39" spans="1:21" ht="27" customHeight="1" x14ac:dyDescent="0.4">
      <c r="B39" s="15" t="s">
        <v>231</v>
      </c>
    </row>
    <row r="40" spans="1:21" ht="27" customHeight="1" x14ac:dyDescent="0.4">
      <c r="B40" s="15" t="s">
        <v>229</v>
      </c>
    </row>
    <row r="41" spans="1:21" ht="27" customHeight="1" x14ac:dyDescent="0.4">
      <c r="B41" s="15" t="s">
        <v>104</v>
      </c>
    </row>
    <row r="42" spans="1:21" ht="27" customHeight="1" x14ac:dyDescent="0.4">
      <c r="B42" s="15" t="s">
        <v>105</v>
      </c>
    </row>
    <row r="43" spans="1:21" ht="27" customHeight="1" x14ac:dyDescent="0.4"/>
    <row r="44" spans="1:21" ht="27" customHeight="1" x14ac:dyDescent="0.4"/>
  </sheetData>
  <mergeCells count="41">
    <mergeCell ref="K4:K9"/>
    <mergeCell ref="O7:O8"/>
    <mergeCell ref="P7:R8"/>
    <mergeCell ref="O9:O10"/>
    <mergeCell ref="P9:R10"/>
    <mergeCell ref="P11:R11"/>
    <mergeCell ref="J4:J9"/>
    <mergeCell ref="A1:B1"/>
    <mergeCell ref="D1:H1"/>
    <mergeCell ref="B4:B10"/>
    <mergeCell ref="C4:H4"/>
    <mergeCell ref="I4:I9"/>
    <mergeCell ref="E5:F9"/>
    <mergeCell ref="G5:H9"/>
    <mergeCell ref="C10:D10"/>
    <mergeCell ref="E10:F10"/>
    <mergeCell ref="G10:H10"/>
    <mergeCell ref="O5:O6"/>
    <mergeCell ref="P5:R6"/>
    <mergeCell ref="L4:M10"/>
    <mergeCell ref="C5:D9"/>
    <mergeCell ref="C20:D20"/>
    <mergeCell ref="C11:D11"/>
    <mergeCell ref="E11:F11"/>
    <mergeCell ref="G11:H11"/>
    <mergeCell ref="L11:M11"/>
    <mergeCell ref="B15:G15"/>
    <mergeCell ref="H15:M15"/>
    <mergeCell ref="N15:S15"/>
    <mergeCell ref="C16:D16"/>
    <mergeCell ref="C17:D17"/>
    <mergeCell ref="C18:D18"/>
    <mergeCell ref="C19:D19"/>
    <mergeCell ref="C35:D35"/>
    <mergeCell ref="C36:D36"/>
    <mergeCell ref="C21:D21"/>
    <mergeCell ref="C22:D22"/>
    <mergeCell ref="C23:D23"/>
    <mergeCell ref="C29:D29"/>
    <mergeCell ref="C30:D30"/>
    <mergeCell ref="C34:D34"/>
  </mergeCells>
  <phoneticPr fontId="1"/>
  <pageMargins left="0.7" right="0.7" top="0.75" bottom="0.75" header="0.3" footer="0.3"/>
  <pageSetup paperSize="9" scale="4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4682F0-CE50-492E-9EAB-581DB0D3B505}">
          <x14:formula1>
            <xm:f>データ!$G$4:$G$6</xm:f>
          </x14:formula1>
          <xm:sqref>M17:M18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B1F04-D509-4CB8-839F-323556A41476}">
  <sheetPr codeName="Sheet2">
    <pageSetUpPr fitToPage="1"/>
  </sheetPr>
  <dimension ref="A1:K23"/>
  <sheetViews>
    <sheetView view="pageBreakPreview" topLeftCell="A8" zoomScaleNormal="100" zoomScaleSheetLayoutView="100" workbookViewId="0">
      <selection activeCell="F8" sqref="F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'3.対象者一覧'!$C$16</f>
        <v>0</v>
      </c>
      <c r="E4" s="131" t="s">
        <v>89</v>
      </c>
      <c r="F4" s="28">
        <f>'3.対象者一覧'!E16</f>
        <v>0</v>
      </c>
      <c r="G4" s="131" t="s">
        <v>220</v>
      </c>
      <c r="H4" s="30" t="str">
        <f>IFERROR(VLOOKUP('3.対象者一覧'!$K$16,データ!$B$3:$D$40,3,FALSE),"0")</f>
        <v>0</v>
      </c>
      <c r="I4" s="131" t="s">
        <v>221</v>
      </c>
      <c r="J4" s="121" t="str">
        <f>'3.対象者一覧'!$O$16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>IFERROR(SUM(C8:H8),"")</f>
        <v>0</v>
      </c>
      <c r="J8" s="29">
        <f t="shared" ref="J8:J19" si="0">IFERROR(I8*$H$4,"")</f>
        <v>0</v>
      </c>
      <c r="K8" s="29">
        <f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ref="I9:I19" si="1">IFERROR(SUM(C9:H9),"")</f>
        <v>0</v>
      </c>
      <c r="J9" s="29">
        <f t="shared" si="0"/>
        <v>0</v>
      </c>
      <c r="K9" s="29">
        <f t="shared" ref="K9:K19" si="2">ROUNDDOWN(MIN(J9,$J$4),0)</f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1"/>
        <v>0</v>
      </c>
      <c r="J10" s="29">
        <f t="shared" si="0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1"/>
        <v>0</v>
      </c>
      <c r="J11" s="29">
        <f t="shared" si="0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1"/>
        <v>0</v>
      </c>
      <c r="J12" s="29">
        <f t="shared" si="0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1"/>
        <v>0</v>
      </c>
      <c r="J13" s="29">
        <f t="shared" si="0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1"/>
        <v>0</v>
      </c>
      <c r="J14" s="29">
        <f t="shared" si="0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1"/>
        <v>0</v>
      </c>
      <c r="J15" s="29">
        <f t="shared" si="0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1"/>
        <v>0</v>
      </c>
      <c r="J16" s="29">
        <f t="shared" si="0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1"/>
        <v>0</v>
      </c>
      <c r="J17" s="29">
        <f t="shared" si="0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1"/>
        <v>0</v>
      </c>
      <c r="J18" s="29">
        <f t="shared" si="0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1"/>
        <v>0</v>
      </c>
      <c r="J19" s="29">
        <f t="shared" si="0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 t="shared" ref="C20:K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 t="shared" si="3"/>
        <v>0</v>
      </c>
      <c r="K20" s="29">
        <f t="shared" si="3"/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shoI4k9aGdccbgrqKX5ZFHIQtFqKNttodtrtKym8l+vEtkXJ6Yr4MWlskvM7/UZoC64F84UluDQ0VjOPpGyO6Q==" saltValue="rIzaDywdgdQhS020SvPDVg==" spinCount="100000" sheet="1" objects="1" scenarios="1" selectLockedCells="1"/>
  <mergeCells count="5">
    <mergeCell ref="B6:B7"/>
    <mergeCell ref="J6:J7"/>
    <mergeCell ref="C6:H6"/>
    <mergeCell ref="I6:I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375D-773E-4C65-A15C-D8C82F5BDC5E}">
  <sheetPr>
    <pageSetUpPr fitToPage="1"/>
  </sheetPr>
  <dimension ref="A1:K27"/>
  <sheetViews>
    <sheetView view="pageBreakPreview" topLeftCell="A10" zoomScale="85" zoomScaleNormal="100" zoomScaleSheetLayoutView="85" workbookViewId="0">
      <selection activeCell="M22" sqref="M22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5" width="9" style="23" customWidth="1"/>
    <col min="16" max="16384" width="9" style="23"/>
  </cols>
  <sheetData>
    <row r="1" spans="1:11" ht="67.5" customHeight="1" x14ac:dyDescent="0.4"/>
    <row r="2" spans="1:11" ht="22.5" customHeight="1" x14ac:dyDescent="0.4">
      <c r="B2" s="24" t="s">
        <v>242</v>
      </c>
      <c r="C2" s="24"/>
      <c r="D2" s="24"/>
      <c r="E2" s="24"/>
      <c r="F2" s="24"/>
      <c r="G2" s="24"/>
      <c r="K2" s="25" t="s">
        <v>272</v>
      </c>
    </row>
    <row r="3" spans="1:11" ht="12" customHeight="1" x14ac:dyDescent="0.4">
      <c r="B3" s="24"/>
      <c r="C3" s="24"/>
      <c r="D3" s="24"/>
      <c r="E3" s="24"/>
      <c r="F3" s="24"/>
      <c r="G3" s="24"/>
    </row>
    <row r="4" spans="1:11" ht="8.25" customHeight="1" x14ac:dyDescent="0.4">
      <c r="B4" s="114"/>
      <c r="C4" s="114"/>
      <c r="D4" s="114"/>
      <c r="E4" s="114"/>
      <c r="F4" s="114"/>
      <c r="G4" s="114"/>
      <c r="H4" s="114"/>
      <c r="I4" s="114"/>
    </row>
    <row r="5" spans="1:11" ht="29.25" customHeight="1" x14ac:dyDescent="0.4">
      <c r="B5" s="47"/>
      <c r="C5" s="131" t="s">
        <v>222</v>
      </c>
      <c r="D5" s="51" t="str">
        <f>【記入例】3.対象者一覧!$C$17</f>
        <v>佐倉　太郎</v>
      </c>
      <c r="E5" s="131" t="s">
        <v>89</v>
      </c>
      <c r="F5" s="51" t="str">
        <f>【記入例】3.対象者一覧!$E$17</f>
        <v>区分４</v>
      </c>
      <c r="G5" s="131" t="s">
        <v>239</v>
      </c>
      <c r="H5" s="30">
        <f>IFERROR(VLOOKUP(【記入例】3.対象者一覧!$K$17,データ!$B$3:$D$40,3,FALSE),"0")</f>
        <v>10.8</v>
      </c>
      <c r="I5" s="131" t="s">
        <v>240</v>
      </c>
      <c r="J5" s="121">
        <f>【記入例】3.対象者一覧!$O$17</f>
        <v>136000</v>
      </c>
    </row>
    <row r="6" spans="1:11" s="24" customFormat="1" ht="29.25" customHeight="1" x14ac:dyDescent="0.4">
      <c r="B6" s="47"/>
      <c r="C6" s="137"/>
      <c r="D6" s="138"/>
      <c r="E6" s="137"/>
      <c r="F6" s="139"/>
      <c r="G6" s="137"/>
      <c r="H6" s="140"/>
      <c r="I6" s="137"/>
      <c r="J6" s="141"/>
    </row>
    <row r="7" spans="1:11" s="24" customFormat="1" ht="29.25" customHeight="1" x14ac:dyDescent="0.4">
      <c r="B7" s="47"/>
      <c r="C7" s="137"/>
      <c r="D7" s="138"/>
      <c r="E7" s="137"/>
      <c r="F7" s="139"/>
      <c r="G7" s="137"/>
      <c r="H7" s="140"/>
      <c r="I7" s="137"/>
      <c r="J7" s="141"/>
    </row>
    <row r="8" spans="1:11" s="24" customFormat="1" ht="29.25" customHeight="1" x14ac:dyDescent="0.4">
      <c r="B8" s="47"/>
      <c r="C8" s="137"/>
      <c r="D8" s="138"/>
      <c r="E8" s="137"/>
      <c r="F8" s="139"/>
      <c r="G8" s="137"/>
      <c r="H8" s="140"/>
      <c r="I8" s="137"/>
      <c r="J8" s="141"/>
    </row>
    <row r="9" spans="1:11" ht="20.25" customHeight="1" x14ac:dyDescent="0.15">
      <c r="B9" s="24"/>
      <c r="C9" s="24"/>
      <c r="D9" s="24"/>
      <c r="E9" s="24"/>
      <c r="F9" s="24"/>
      <c r="J9" s="32"/>
      <c r="K9" s="115"/>
    </row>
    <row r="10" spans="1:11" ht="25.5" customHeight="1" x14ac:dyDescent="0.4">
      <c r="B10" s="293" t="s">
        <v>55</v>
      </c>
      <c r="C10" s="297" t="s">
        <v>224</v>
      </c>
      <c r="D10" s="298"/>
      <c r="E10" s="298"/>
      <c r="F10" s="298"/>
      <c r="G10" s="298"/>
      <c r="H10" s="299"/>
      <c r="I10" s="295" t="s">
        <v>226</v>
      </c>
      <c r="J10" s="295" t="s">
        <v>223</v>
      </c>
      <c r="K10" s="293" t="s">
        <v>233</v>
      </c>
    </row>
    <row r="11" spans="1:11" ht="36.75" customHeight="1" x14ac:dyDescent="0.4">
      <c r="A11" s="26"/>
      <c r="B11" s="294"/>
      <c r="C11" s="116" t="s">
        <v>56</v>
      </c>
      <c r="D11" s="116" t="s">
        <v>225</v>
      </c>
      <c r="E11" s="116" t="s">
        <v>57</v>
      </c>
      <c r="F11" s="116" t="s">
        <v>58</v>
      </c>
      <c r="G11" s="116" t="s">
        <v>59</v>
      </c>
      <c r="H11" s="71" t="s">
        <v>60</v>
      </c>
      <c r="I11" s="296"/>
      <c r="J11" s="296"/>
      <c r="K11" s="294"/>
    </row>
    <row r="12" spans="1:11" ht="24.75" customHeight="1" x14ac:dyDescent="0.4">
      <c r="B12" s="27" t="s">
        <v>62</v>
      </c>
      <c r="C12" s="132">
        <v>9850</v>
      </c>
      <c r="D12" s="132">
        <v>2340</v>
      </c>
      <c r="E12" s="132">
        <v>0</v>
      </c>
      <c r="F12" s="132">
        <v>0</v>
      </c>
      <c r="G12" s="132">
        <v>0</v>
      </c>
      <c r="H12" s="133">
        <v>0</v>
      </c>
      <c r="I12" s="29">
        <f>IFERROR(SUM(C12:H12),"")</f>
        <v>12190</v>
      </c>
      <c r="J12" s="29">
        <f t="shared" ref="J12:J23" si="0">IFERROR(I12*$H$5,"")</f>
        <v>131652</v>
      </c>
      <c r="K12" s="29">
        <f>ROUNDDOWN(MIN(J12,$J$5),0)</f>
        <v>131652</v>
      </c>
    </row>
    <row r="13" spans="1:11" ht="24.75" customHeight="1" x14ac:dyDescent="0.4">
      <c r="B13" s="27" t="s">
        <v>63</v>
      </c>
      <c r="C13" s="132">
        <v>11050</v>
      </c>
      <c r="D13" s="132">
        <v>2550</v>
      </c>
      <c r="E13" s="132">
        <v>0</v>
      </c>
      <c r="F13" s="132">
        <v>0</v>
      </c>
      <c r="G13" s="132">
        <v>0</v>
      </c>
      <c r="H13" s="133">
        <v>0</v>
      </c>
      <c r="I13" s="29">
        <f t="shared" ref="I13:I23" si="1">IFERROR(SUM(C13:H13),"")</f>
        <v>13600</v>
      </c>
      <c r="J13" s="29">
        <f t="shared" si="0"/>
        <v>146880</v>
      </c>
      <c r="K13" s="29">
        <f t="shared" ref="K13:K23" si="2">ROUNDDOWN(MIN(J13,$J$5),0)</f>
        <v>136000</v>
      </c>
    </row>
    <row r="14" spans="1:11" ht="24.75" customHeight="1" x14ac:dyDescent="0.4">
      <c r="B14" s="27" t="s">
        <v>64</v>
      </c>
      <c r="C14" s="132">
        <v>4586</v>
      </c>
      <c r="D14" s="132">
        <v>385</v>
      </c>
      <c r="E14" s="132">
        <v>561</v>
      </c>
      <c r="F14" s="132">
        <v>0</v>
      </c>
      <c r="G14" s="132">
        <v>0</v>
      </c>
      <c r="H14" s="132">
        <v>0</v>
      </c>
      <c r="I14" s="29">
        <f t="shared" si="1"/>
        <v>5532</v>
      </c>
      <c r="J14" s="29">
        <f t="shared" si="0"/>
        <v>59745.600000000006</v>
      </c>
      <c r="K14" s="29">
        <f t="shared" si="2"/>
        <v>59745</v>
      </c>
    </row>
    <row r="15" spans="1:11" ht="24.75" customHeight="1" x14ac:dyDescent="0.4">
      <c r="B15" s="27" t="s">
        <v>65</v>
      </c>
      <c r="C15" s="132"/>
      <c r="D15" s="132"/>
      <c r="E15" s="132"/>
      <c r="F15" s="132"/>
      <c r="G15" s="132"/>
      <c r="H15" s="133"/>
      <c r="I15" s="29">
        <f t="shared" si="1"/>
        <v>0</v>
      </c>
      <c r="J15" s="29">
        <f t="shared" si="0"/>
        <v>0</v>
      </c>
      <c r="K15" s="29">
        <f t="shared" si="2"/>
        <v>0</v>
      </c>
    </row>
    <row r="16" spans="1:11" ht="24.75" customHeight="1" x14ac:dyDescent="0.4">
      <c r="B16" s="27" t="s">
        <v>66</v>
      </c>
      <c r="C16" s="132"/>
      <c r="D16" s="132"/>
      <c r="E16" s="132"/>
      <c r="F16" s="132"/>
      <c r="G16" s="132"/>
      <c r="H16" s="133"/>
      <c r="I16" s="29">
        <f t="shared" si="1"/>
        <v>0</v>
      </c>
      <c r="J16" s="29">
        <f t="shared" si="0"/>
        <v>0</v>
      </c>
      <c r="K16" s="29">
        <f t="shared" si="2"/>
        <v>0</v>
      </c>
    </row>
    <row r="17" spans="2:11" ht="24.75" customHeight="1" x14ac:dyDescent="0.4">
      <c r="B17" s="27" t="s">
        <v>67</v>
      </c>
      <c r="C17" s="132"/>
      <c r="D17" s="132"/>
      <c r="E17" s="132"/>
      <c r="F17" s="132"/>
      <c r="G17" s="132"/>
      <c r="H17" s="133"/>
      <c r="I17" s="29">
        <f t="shared" si="1"/>
        <v>0</v>
      </c>
      <c r="J17" s="29">
        <f t="shared" si="0"/>
        <v>0</v>
      </c>
      <c r="K17" s="29">
        <f t="shared" si="2"/>
        <v>0</v>
      </c>
    </row>
    <row r="18" spans="2:11" ht="24.75" customHeight="1" x14ac:dyDescent="0.4">
      <c r="B18" s="27" t="s">
        <v>68</v>
      </c>
      <c r="C18" s="132"/>
      <c r="D18" s="132"/>
      <c r="E18" s="132"/>
      <c r="F18" s="132"/>
      <c r="G18" s="132"/>
      <c r="H18" s="133"/>
      <c r="I18" s="29">
        <f t="shared" si="1"/>
        <v>0</v>
      </c>
      <c r="J18" s="29">
        <f t="shared" si="0"/>
        <v>0</v>
      </c>
      <c r="K18" s="29">
        <f t="shared" si="2"/>
        <v>0</v>
      </c>
    </row>
    <row r="19" spans="2:11" ht="24.75" customHeight="1" x14ac:dyDescent="0.4">
      <c r="B19" s="27" t="s">
        <v>69</v>
      </c>
      <c r="C19" s="132"/>
      <c r="D19" s="132"/>
      <c r="E19" s="132"/>
      <c r="F19" s="132"/>
      <c r="G19" s="132"/>
      <c r="H19" s="133"/>
      <c r="I19" s="29">
        <f t="shared" si="1"/>
        <v>0</v>
      </c>
      <c r="J19" s="29">
        <f t="shared" si="0"/>
        <v>0</v>
      </c>
      <c r="K19" s="29">
        <f t="shared" si="2"/>
        <v>0</v>
      </c>
    </row>
    <row r="20" spans="2:11" ht="24.75" customHeight="1" x14ac:dyDescent="0.4">
      <c r="B20" s="27" t="s">
        <v>70</v>
      </c>
      <c r="C20" s="132"/>
      <c r="D20" s="132"/>
      <c r="E20" s="132"/>
      <c r="F20" s="132"/>
      <c r="G20" s="132"/>
      <c r="H20" s="133"/>
      <c r="I20" s="29">
        <f t="shared" si="1"/>
        <v>0</v>
      </c>
      <c r="J20" s="29">
        <f t="shared" si="0"/>
        <v>0</v>
      </c>
      <c r="K20" s="29">
        <f t="shared" si="2"/>
        <v>0</v>
      </c>
    </row>
    <row r="21" spans="2:11" ht="24.75" customHeight="1" x14ac:dyDescent="0.4">
      <c r="B21" s="27" t="s">
        <v>71</v>
      </c>
      <c r="C21" s="132"/>
      <c r="D21" s="132"/>
      <c r="E21" s="132"/>
      <c r="F21" s="132"/>
      <c r="G21" s="132"/>
      <c r="H21" s="133"/>
      <c r="I21" s="29">
        <f t="shared" si="1"/>
        <v>0</v>
      </c>
      <c r="J21" s="29">
        <f t="shared" si="0"/>
        <v>0</v>
      </c>
      <c r="K21" s="29">
        <f t="shared" si="2"/>
        <v>0</v>
      </c>
    </row>
    <row r="22" spans="2:11" ht="24.75" customHeight="1" x14ac:dyDescent="0.4">
      <c r="B22" s="27" t="s">
        <v>72</v>
      </c>
      <c r="C22" s="132"/>
      <c r="D22" s="132"/>
      <c r="E22" s="132"/>
      <c r="F22" s="132"/>
      <c r="G22" s="132"/>
      <c r="H22" s="133"/>
      <c r="I22" s="29">
        <f t="shared" si="1"/>
        <v>0</v>
      </c>
      <c r="J22" s="29">
        <f t="shared" si="0"/>
        <v>0</v>
      </c>
      <c r="K22" s="29">
        <f t="shared" si="2"/>
        <v>0</v>
      </c>
    </row>
    <row r="23" spans="2:11" ht="24.75" customHeight="1" x14ac:dyDescent="0.4">
      <c r="B23" s="27" t="s">
        <v>73</v>
      </c>
      <c r="C23" s="132"/>
      <c r="D23" s="132"/>
      <c r="E23" s="132"/>
      <c r="F23" s="132"/>
      <c r="G23" s="132"/>
      <c r="H23" s="133"/>
      <c r="I23" s="29">
        <f t="shared" si="1"/>
        <v>0</v>
      </c>
      <c r="J23" s="29">
        <f t="shared" si="0"/>
        <v>0</v>
      </c>
      <c r="K23" s="29">
        <f t="shared" si="2"/>
        <v>0</v>
      </c>
    </row>
    <row r="24" spans="2:11" s="32" customFormat="1" ht="24.75" customHeight="1" x14ac:dyDescent="0.4">
      <c r="B24" s="31" t="s">
        <v>74</v>
      </c>
      <c r="C24" s="29">
        <f t="shared" ref="C24:K24" si="3">SUM(C12:C23)</f>
        <v>25486</v>
      </c>
      <c r="D24" s="29">
        <f t="shared" si="3"/>
        <v>5275</v>
      </c>
      <c r="E24" s="29">
        <f t="shared" si="3"/>
        <v>561</v>
      </c>
      <c r="F24" s="29">
        <f t="shared" si="3"/>
        <v>0</v>
      </c>
      <c r="G24" s="29">
        <f t="shared" si="3"/>
        <v>0</v>
      </c>
      <c r="H24" s="29">
        <f t="shared" si="3"/>
        <v>0</v>
      </c>
      <c r="I24" s="29">
        <f t="shared" si="3"/>
        <v>31322</v>
      </c>
      <c r="J24" s="29">
        <f t="shared" si="3"/>
        <v>338277.6</v>
      </c>
      <c r="K24" s="29">
        <f t="shared" si="3"/>
        <v>327397</v>
      </c>
    </row>
    <row r="25" spans="2:11" s="32" customFormat="1" ht="9" customHeight="1" x14ac:dyDescent="0.4">
      <c r="B25" s="74"/>
      <c r="C25" s="75"/>
      <c r="D25" s="75"/>
      <c r="E25" s="75"/>
      <c r="F25" s="75"/>
      <c r="G25" s="75"/>
      <c r="H25" s="75"/>
      <c r="I25" s="23"/>
      <c r="J25" s="75"/>
      <c r="K25" s="75"/>
    </row>
    <row r="26" spans="2:11" ht="24" customHeight="1" x14ac:dyDescent="0.4">
      <c r="B26" s="33"/>
    </row>
    <row r="27" spans="2:11" ht="24" customHeight="1" x14ac:dyDescent="0.4"/>
  </sheetData>
  <sheetProtection algorithmName="SHA-512" hashValue="yGywhkTfSNAtXIz3s27mEV6An8qq4o4z7kxG6mwQUgiYQCcIJO7PbdVbozB/YDX0K7ufVB5RQpr6Dx4nLxO7Hw==" saltValue="/SWXm5ANpRZfiRVJ36fhdw==" spinCount="100000" sheet="1" objects="1" scenarios="1" selectLockedCells="1"/>
  <mergeCells count="5">
    <mergeCell ref="B10:B11"/>
    <mergeCell ref="C10:H10"/>
    <mergeCell ref="I10:I11"/>
    <mergeCell ref="J10:J11"/>
    <mergeCell ref="K10:K11"/>
  </mergeCells>
  <phoneticPr fontId="1"/>
  <pageMargins left="0.7" right="0.7" top="0.75" bottom="0.75" header="0.3" footer="0.3"/>
  <pageSetup paperSize="9" scale="68" orientation="landscape" r:id="rId1"/>
  <rowBreaks count="1" manualBreakCount="1">
    <brk id="25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1B2B-8E77-49BE-98E3-50A6F11E24FB}">
  <sheetPr>
    <pageSetUpPr fitToPage="1"/>
  </sheetPr>
  <dimension ref="A1:K23"/>
  <sheetViews>
    <sheetView view="pageBreakPreview" zoomScaleNormal="100" zoomScaleSheetLayoutView="100" workbookViewId="0">
      <selection activeCell="C8" sqref="C8"/>
    </sheetView>
  </sheetViews>
  <sheetFormatPr defaultColWidth="9" defaultRowHeight="14.25" x14ac:dyDescent="0.4"/>
  <cols>
    <col min="1" max="1" width="2.5" style="23" customWidth="1"/>
    <col min="2" max="2" width="6.75" style="23" customWidth="1"/>
    <col min="3" max="11" width="14.625" style="23" customWidth="1"/>
    <col min="12" max="19" width="9" style="23" customWidth="1"/>
    <col min="20" max="16384" width="9" style="23"/>
  </cols>
  <sheetData>
    <row r="1" spans="1:11" ht="22.5" customHeight="1" x14ac:dyDescent="0.4">
      <c r="B1" s="24" t="s">
        <v>242</v>
      </c>
      <c r="C1" s="24"/>
      <c r="D1" s="24"/>
      <c r="E1" s="24"/>
      <c r="F1" s="24"/>
      <c r="G1" s="24"/>
      <c r="K1" s="25" t="s">
        <v>272</v>
      </c>
    </row>
    <row r="2" spans="1:11" ht="12" customHeight="1" x14ac:dyDescent="0.4">
      <c r="B2" s="24"/>
      <c r="C2" s="24"/>
      <c r="D2" s="24"/>
      <c r="E2" s="24"/>
      <c r="F2" s="24"/>
      <c r="G2" s="24"/>
    </row>
    <row r="3" spans="1:11" ht="8.25" customHeight="1" x14ac:dyDescent="0.4">
      <c r="B3" s="114"/>
      <c r="C3" s="114"/>
      <c r="D3" s="114"/>
      <c r="E3" s="114"/>
      <c r="F3" s="114"/>
      <c r="G3" s="114"/>
      <c r="H3" s="114"/>
      <c r="I3" s="114"/>
    </row>
    <row r="4" spans="1:11" ht="29.25" customHeight="1" x14ac:dyDescent="0.4">
      <c r="B4" s="47"/>
      <c r="C4" s="131" t="s">
        <v>222</v>
      </c>
      <c r="D4" s="51">
        <f>'3.対象者一覧'!$C$17</f>
        <v>0</v>
      </c>
      <c r="E4" s="131" t="s">
        <v>89</v>
      </c>
      <c r="F4" s="28">
        <f>'3.対象者一覧'!E17</f>
        <v>0</v>
      </c>
      <c r="G4" s="131" t="s">
        <v>220</v>
      </c>
      <c r="H4" s="30" t="str">
        <f>IFERROR(VLOOKUP('3.対象者一覧'!$K$17,データ!$B$3:$D$40,3,FALSE),"0")</f>
        <v>0</v>
      </c>
      <c r="I4" s="131" t="s">
        <v>221</v>
      </c>
      <c r="J4" s="121" t="str">
        <f>'3.対象者一覧'!$O$17</f>
        <v>0</v>
      </c>
    </row>
    <row r="5" spans="1:11" ht="20.25" customHeight="1" x14ac:dyDescent="0.15">
      <c r="B5" s="24"/>
      <c r="C5" s="24"/>
      <c r="D5" s="24"/>
      <c r="E5" s="24"/>
      <c r="F5" s="24"/>
      <c r="J5" s="32"/>
      <c r="K5" s="115"/>
    </row>
    <row r="6" spans="1:11" ht="25.5" customHeight="1" x14ac:dyDescent="0.4">
      <c r="B6" s="293" t="s">
        <v>55</v>
      </c>
      <c r="C6" s="297" t="s">
        <v>224</v>
      </c>
      <c r="D6" s="298"/>
      <c r="E6" s="298"/>
      <c r="F6" s="298"/>
      <c r="G6" s="298"/>
      <c r="H6" s="299"/>
      <c r="I6" s="295" t="s">
        <v>226</v>
      </c>
      <c r="J6" s="295" t="s">
        <v>223</v>
      </c>
      <c r="K6" s="293" t="s">
        <v>233</v>
      </c>
    </row>
    <row r="7" spans="1:11" ht="36.75" customHeight="1" x14ac:dyDescent="0.4">
      <c r="A7" s="26"/>
      <c r="B7" s="294"/>
      <c r="C7" s="116" t="s">
        <v>56</v>
      </c>
      <c r="D7" s="116" t="s">
        <v>225</v>
      </c>
      <c r="E7" s="116" t="s">
        <v>57</v>
      </c>
      <c r="F7" s="116" t="s">
        <v>58</v>
      </c>
      <c r="G7" s="116" t="s">
        <v>59</v>
      </c>
      <c r="H7" s="71" t="s">
        <v>60</v>
      </c>
      <c r="I7" s="296"/>
      <c r="J7" s="296"/>
      <c r="K7" s="294"/>
    </row>
    <row r="8" spans="1:11" ht="24.75" customHeight="1" x14ac:dyDescent="0.4">
      <c r="B8" s="27" t="s">
        <v>62</v>
      </c>
      <c r="C8" s="150"/>
      <c r="D8" s="150"/>
      <c r="E8" s="150"/>
      <c r="F8" s="150"/>
      <c r="G8" s="150"/>
      <c r="H8" s="149"/>
      <c r="I8" s="29">
        <f t="shared" ref="I8:I19" si="0">IFERROR(SUM(C8:H8),"")</f>
        <v>0</v>
      </c>
      <c r="J8" s="29">
        <f t="shared" ref="J8:J19" si="1">IFERROR(I8*$H$4,"")</f>
        <v>0</v>
      </c>
      <c r="K8" s="29">
        <f t="shared" ref="K8:K19" si="2">ROUNDDOWN(MIN(J8,$J$4),0)</f>
        <v>0</v>
      </c>
    </row>
    <row r="9" spans="1:11" ht="24.75" customHeight="1" x14ac:dyDescent="0.4">
      <c r="B9" s="27" t="s">
        <v>63</v>
      </c>
      <c r="C9" s="150"/>
      <c r="D9" s="150"/>
      <c r="E9" s="150"/>
      <c r="F9" s="150"/>
      <c r="G9" s="150"/>
      <c r="H9" s="149"/>
      <c r="I9" s="29">
        <f t="shared" si="0"/>
        <v>0</v>
      </c>
      <c r="J9" s="29">
        <f t="shared" si="1"/>
        <v>0</v>
      </c>
      <c r="K9" s="29">
        <f t="shared" si="2"/>
        <v>0</v>
      </c>
    </row>
    <row r="10" spans="1:11" ht="24.75" customHeight="1" x14ac:dyDescent="0.4">
      <c r="B10" s="27" t="s">
        <v>64</v>
      </c>
      <c r="C10" s="150"/>
      <c r="D10" s="150"/>
      <c r="E10" s="150"/>
      <c r="F10" s="150"/>
      <c r="G10" s="150"/>
      <c r="H10" s="149"/>
      <c r="I10" s="29">
        <f t="shared" si="0"/>
        <v>0</v>
      </c>
      <c r="J10" s="29">
        <f t="shared" si="1"/>
        <v>0</v>
      </c>
      <c r="K10" s="29">
        <f t="shared" si="2"/>
        <v>0</v>
      </c>
    </row>
    <row r="11" spans="1:11" ht="24.75" customHeight="1" x14ac:dyDescent="0.4">
      <c r="B11" s="27" t="s">
        <v>65</v>
      </c>
      <c r="C11" s="150"/>
      <c r="D11" s="150"/>
      <c r="E11" s="150"/>
      <c r="F11" s="150"/>
      <c r="G11" s="150"/>
      <c r="H11" s="149"/>
      <c r="I11" s="29">
        <f t="shared" si="0"/>
        <v>0</v>
      </c>
      <c r="J11" s="29">
        <f t="shared" si="1"/>
        <v>0</v>
      </c>
      <c r="K11" s="29">
        <f t="shared" si="2"/>
        <v>0</v>
      </c>
    </row>
    <row r="12" spans="1:11" ht="24.75" customHeight="1" x14ac:dyDescent="0.4">
      <c r="B12" s="27" t="s">
        <v>66</v>
      </c>
      <c r="C12" s="150"/>
      <c r="D12" s="150"/>
      <c r="E12" s="150"/>
      <c r="F12" s="150"/>
      <c r="G12" s="150"/>
      <c r="H12" s="149"/>
      <c r="I12" s="29">
        <f t="shared" si="0"/>
        <v>0</v>
      </c>
      <c r="J12" s="29">
        <f t="shared" si="1"/>
        <v>0</v>
      </c>
      <c r="K12" s="29">
        <f t="shared" si="2"/>
        <v>0</v>
      </c>
    </row>
    <row r="13" spans="1:11" ht="24.75" customHeight="1" x14ac:dyDescent="0.4">
      <c r="B13" s="27" t="s">
        <v>67</v>
      </c>
      <c r="C13" s="150"/>
      <c r="D13" s="150"/>
      <c r="E13" s="150"/>
      <c r="F13" s="150"/>
      <c r="G13" s="150"/>
      <c r="H13" s="149"/>
      <c r="I13" s="29">
        <f t="shared" si="0"/>
        <v>0</v>
      </c>
      <c r="J13" s="29">
        <f t="shared" si="1"/>
        <v>0</v>
      </c>
      <c r="K13" s="29">
        <f t="shared" si="2"/>
        <v>0</v>
      </c>
    </row>
    <row r="14" spans="1:11" ht="24.75" customHeight="1" x14ac:dyDescent="0.4">
      <c r="B14" s="27" t="s">
        <v>68</v>
      </c>
      <c r="C14" s="150"/>
      <c r="D14" s="150"/>
      <c r="E14" s="150"/>
      <c r="F14" s="150"/>
      <c r="G14" s="150"/>
      <c r="H14" s="149"/>
      <c r="I14" s="29">
        <f t="shared" si="0"/>
        <v>0</v>
      </c>
      <c r="J14" s="29">
        <f t="shared" si="1"/>
        <v>0</v>
      </c>
      <c r="K14" s="29">
        <f t="shared" si="2"/>
        <v>0</v>
      </c>
    </row>
    <row r="15" spans="1:11" ht="24.75" customHeight="1" x14ac:dyDescent="0.4">
      <c r="B15" s="27" t="s">
        <v>69</v>
      </c>
      <c r="C15" s="150"/>
      <c r="D15" s="150"/>
      <c r="E15" s="150"/>
      <c r="F15" s="150"/>
      <c r="G15" s="150"/>
      <c r="H15" s="149"/>
      <c r="I15" s="29">
        <f t="shared" si="0"/>
        <v>0</v>
      </c>
      <c r="J15" s="29">
        <f t="shared" si="1"/>
        <v>0</v>
      </c>
      <c r="K15" s="29">
        <f t="shared" si="2"/>
        <v>0</v>
      </c>
    </row>
    <row r="16" spans="1:11" ht="24.75" customHeight="1" x14ac:dyDescent="0.4">
      <c r="B16" s="27" t="s">
        <v>70</v>
      </c>
      <c r="C16" s="150"/>
      <c r="D16" s="150"/>
      <c r="E16" s="150"/>
      <c r="F16" s="150"/>
      <c r="G16" s="150"/>
      <c r="H16" s="149"/>
      <c r="I16" s="29">
        <f t="shared" si="0"/>
        <v>0</v>
      </c>
      <c r="J16" s="29">
        <f t="shared" si="1"/>
        <v>0</v>
      </c>
      <c r="K16" s="29">
        <f t="shared" si="2"/>
        <v>0</v>
      </c>
    </row>
    <row r="17" spans="2:11" ht="24.75" customHeight="1" x14ac:dyDescent="0.4">
      <c r="B17" s="27" t="s">
        <v>71</v>
      </c>
      <c r="C17" s="150"/>
      <c r="D17" s="150"/>
      <c r="E17" s="150"/>
      <c r="F17" s="150"/>
      <c r="G17" s="150"/>
      <c r="H17" s="149"/>
      <c r="I17" s="29">
        <f t="shared" si="0"/>
        <v>0</v>
      </c>
      <c r="J17" s="29">
        <f t="shared" si="1"/>
        <v>0</v>
      </c>
      <c r="K17" s="29">
        <f t="shared" si="2"/>
        <v>0</v>
      </c>
    </row>
    <row r="18" spans="2:11" ht="24.75" customHeight="1" x14ac:dyDescent="0.4">
      <c r="B18" s="27" t="s">
        <v>72</v>
      </c>
      <c r="C18" s="150"/>
      <c r="D18" s="150"/>
      <c r="E18" s="150"/>
      <c r="F18" s="150"/>
      <c r="G18" s="150"/>
      <c r="H18" s="149"/>
      <c r="I18" s="29">
        <f t="shared" si="0"/>
        <v>0</v>
      </c>
      <c r="J18" s="29">
        <f t="shared" si="1"/>
        <v>0</v>
      </c>
      <c r="K18" s="29">
        <f t="shared" si="2"/>
        <v>0</v>
      </c>
    </row>
    <row r="19" spans="2:11" ht="24.75" customHeight="1" x14ac:dyDescent="0.4">
      <c r="B19" s="27" t="s">
        <v>73</v>
      </c>
      <c r="C19" s="150"/>
      <c r="D19" s="150"/>
      <c r="E19" s="150"/>
      <c r="F19" s="150"/>
      <c r="G19" s="150"/>
      <c r="H19" s="149"/>
      <c r="I19" s="29">
        <f t="shared" si="0"/>
        <v>0</v>
      </c>
      <c r="J19" s="29">
        <f t="shared" si="1"/>
        <v>0</v>
      </c>
      <c r="K19" s="29">
        <f t="shared" si="2"/>
        <v>0</v>
      </c>
    </row>
    <row r="20" spans="2:11" s="32" customFormat="1" ht="24.75" customHeight="1" x14ac:dyDescent="0.4">
      <c r="B20" s="31" t="s">
        <v>74</v>
      </c>
      <c r="C20" s="29">
        <f t="shared" ref="C20:I20" si="3">SUM(C8:C19)</f>
        <v>0</v>
      </c>
      <c r="D20" s="29">
        <f t="shared" si="3"/>
        <v>0</v>
      </c>
      <c r="E20" s="29">
        <f t="shared" si="3"/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3"/>
        <v>0</v>
      </c>
      <c r="J20" s="29">
        <f>SUM(J8:J19)</f>
        <v>0</v>
      </c>
      <c r="K20" s="29">
        <f>SUM(K8:K19)</f>
        <v>0</v>
      </c>
    </row>
    <row r="21" spans="2:11" s="32" customFormat="1" ht="9" customHeight="1" x14ac:dyDescent="0.4">
      <c r="B21" s="74"/>
      <c r="C21" s="75"/>
      <c r="D21" s="75"/>
      <c r="E21" s="75"/>
      <c r="F21" s="75"/>
      <c r="G21" s="75"/>
      <c r="H21" s="75"/>
      <c r="I21" s="23"/>
      <c r="J21" s="75"/>
      <c r="K21" s="75"/>
    </row>
    <row r="22" spans="2:11" ht="24" customHeight="1" x14ac:dyDescent="0.4">
      <c r="B22" s="33"/>
    </row>
    <row r="23" spans="2:11" ht="24" customHeight="1" x14ac:dyDescent="0.4"/>
  </sheetData>
  <sheetProtection algorithmName="SHA-512" hashValue="bEA5JV68KgT9Pi/6sDWGFlNzkeUJcYCDqwP5Yzy9O/LsFdRpf2QtJDkSIMJedyErppL3WuO1VUX5vAjt5YGGTA==" saltValue="rD8sBrRkbCjUnPiHt9L7ag==" spinCount="100000" sheet="1" objects="1" scenarios="1" selectLockedCells="1"/>
  <mergeCells count="5">
    <mergeCell ref="B6:B7"/>
    <mergeCell ref="C6:H6"/>
    <mergeCell ref="I6:I7"/>
    <mergeCell ref="J6:J7"/>
    <mergeCell ref="K6:K7"/>
  </mergeCells>
  <phoneticPr fontId="1"/>
  <pageMargins left="0.7" right="0.7" top="0.75" bottom="0.75" header="0.3" footer="0.3"/>
  <pageSetup paperSize="9" scale="85" orientation="landscape" r:id="rId1"/>
  <rowBreaks count="1" manualBreakCount="1">
    <brk id="2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29</vt:i4>
      </vt:variant>
      <vt:variant>
        <vt:lpstr>名前付き一覧</vt:lpstr>
      </vt:variant>
      <vt:variant>
        <vt:i4>28</vt:i4>
      </vt:variant>
    </vt:vector>
  </HeadingPairs>
  <TitlesOfParts>
    <vt:vector size="57" baseType="lpstr">
      <vt:lpstr>1.実績報告書</vt:lpstr>
      <vt:lpstr>【記入例】1.実績報告書</vt:lpstr>
      <vt:lpstr>2.収支決算書</vt:lpstr>
      <vt:lpstr>【記入例】2.収支決算書</vt:lpstr>
      <vt:lpstr>3.対象者一覧</vt:lpstr>
      <vt:lpstr>【記入例】3.対象者一覧</vt:lpstr>
      <vt:lpstr>4-1.精算書</vt:lpstr>
      <vt:lpstr>【記入例】4-1.精算書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4-13</vt:lpstr>
      <vt:lpstr>4-14</vt:lpstr>
      <vt:lpstr>4-15</vt:lpstr>
      <vt:lpstr>4-16</vt:lpstr>
      <vt:lpstr>4-17</vt:lpstr>
      <vt:lpstr>4-18</vt:lpstr>
      <vt:lpstr>4-19</vt:lpstr>
      <vt:lpstr>4-20</vt:lpstr>
      <vt:lpstr>データ</vt:lpstr>
      <vt:lpstr>補助基準額</vt:lpstr>
      <vt:lpstr>【記入例】1.実績報告書!Print_Area</vt:lpstr>
      <vt:lpstr>【記入例】2.収支決算書!Print_Area</vt:lpstr>
      <vt:lpstr>【記入例】3.対象者一覧!Print_Area</vt:lpstr>
      <vt:lpstr>'【記入例】4-1.精算書'!Print_Area</vt:lpstr>
      <vt:lpstr>'1.実績報告書'!Print_Area</vt:lpstr>
      <vt:lpstr>'2.収支決算書'!Print_Area</vt:lpstr>
      <vt:lpstr>'4-1.精算書'!Print_Area</vt:lpstr>
      <vt:lpstr>'4-10'!Print_Area</vt:lpstr>
      <vt:lpstr>'4-11'!Print_Area</vt:lpstr>
      <vt:lpstr>'4-12'!Print_Area</vt:lpstr>
      <vt:lpstr>'4-13'!Print_Area</vt:lpstr>
      <vt:lpstr>'4-14'!Print_Area</vt:lpstr>
      <vt:lpstr>'4-15'!Print_Area</vt:lpstr>
      <vt:lpstr>'4-16'!Print_Area</vt:lpstr>
      <vt:lpstr>'4-17'!Print_Area</vt:lpstr>
      <vt:lpstr>'4-18'!Print_Area</vt:lpstr>
      <vt:lpstr>'4-19'!Print_Area</vt:lpstr>
      <vt:lpstr>'4-2'!Print_Area</vt:lpstr>
      <vt:lpstr>'4-20'!Print_Area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データ!Print_Area</vt:lpstr>
      <vt:lpstr>補助基準額!Print_Area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尚子</dc:creator>
  <cp:lastModifiedBy>長谷川　佳澄</cp:lastModifiedBy>
  <cp:lastPrinted>2025-03-27T04:12:00Z</cp:lastPrinted>
  <dcterms:created xsi:type="dcterms:W3CDTF">2023-06-16T01:15:46Z</dcterms:created>
  <dcterms:modified xsi:type="dcterms:W3CDTF">2026-03-02T06:43:23Z</dcterms:modified>
</cp:coreProperties>
</file>