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6A7027BC-C080-40DF-95EC-87478E2659B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
54</v>
      </c>
      <c r="E2" s="143"/>
      <c r="F2" s="144" t="s">
        <v>
568</v>
      </c>
      <c r="G2" s="145"/>
      <c r="H2" s="146"/>
    </row>
    <row r="3" spans="1:8" x14ac:dyDescent="0.15">
      <c r="A3" s="142" t="s">
        <v>
561</v>
      </c>
      <c r="B3" s="147"/>
      <c r="C3" s="148"/>
      <c r="D3" s="149">
        <v>
18008</v>
      </c>
      <c r="E3" s="150"/>
      <c r="F3" s="151">
        <v>
33173</v>
      </c>
      <c r="G3" s="152"/>
      <c r="H3" s="153"/>
    </row>
    <row r="4" spans="1:8" x14ac:dyDescent="0.15">
      <c r="A4" s="154"/>
      <c r="B4" s="155"/>
      <c r="C4" s="156"/>
      <c r="D4" s="157">
        <v>
13445</v>
      </c>
      <c r="E4" s="158"/>
      <c r="F4" s="159">
        <v>
20353</v>
      </c>
      <c r="G4" s="160"/>
      <c r="H4" s="161"/>
    </row>
    <row r="5" spans="1:8" x14ac:dyDescent="0.15">
      <c r="A5" s="142" t="s">
        <v>
563</v>
      </c>
      <c r="B5" s="147"/>
      <c r="C5" s="148"/>
      <c r="D5" s="149">
        <v>
29319</v>
      </c>
      <c r="E5" s="150"/>
      <c r="F5" s="151">
        <v>
37644</v>
      </c>
      <c r="G5" s="152"/>
      <c r="H5" s="153"/>
    </row>
    <row r="6" spans="1:8" x14ac:dyDescent="0.15">
      <c r="A6" s="154"/>
      <c r="B6" s="155"/>
      <c r="C6" s="156"/>
      <c r="D6" s="157">
        <v>
17058</v>
      </c>
      <c r="E6" s="158"/>
      <c r="F6" s="159">
        <v>
24939</v>
      </c>
      <c r="G6" s="160"/>
      <c r="H6" s="161"/>
    </row>
    <row r="7" spans="1:8" x14ac:dyDescent="0.15">
      <c r="A7" s="142" t="s">
        <v>
564</v>
      </c>
      <c r="B7" s="147"/>
      <c r="C7" s="148"/>
      <c r="D7" s="149">
        <v>
18735</v>
      </c>
      <c r="E7" s="150"/>
      <c r="F7" s="151">
        <v>
39221</v>
      </c>
      <c r="G7" s="152"/>
      <c r="H7" s="153"/>
    </row>
    <row r="8" spans="1:8" x14ac:dyDescent="0.15">
      <c r="A8" s="154"/>
      <c r="B8" s="155"/>
      <c r="C8" s="156"/>
      <c r="D8" s="157">
        <v>
7410</v>
      </c>
      <c r="E8" s="158"/>
      <c r="F8" s="159">
        <v>
24821</v>
      </c>
      <c r="G8" s="160"/>
      <c r="H8" s="161"/>
    </row>
    <row r="9" spans="1:8" x14ac:dyDescent="0.15">
      <c r="A9" s="142" t="s">
        <v>
565</v>
      </c>
      <c r="B9" s="147"/>
      <c r="C9" s="148"/>
      <c r="D9" s="149">
        <v>
14955</v>
      </c>
      <c r="E9" s="150"/>
      <c r="F9" s="151">
        <v>
38566</v>
      </c>
      <c r="G9" s="152"/>
      <c r="H9" s="153"/>
    </row>
    <row r="10" spans="1:8" x14ac:dyDescent="0.15">
      <c r="A10" s="154"/>
      <c r="B10" s="155"/>
      <c r="C10" s="156"/>
      <c r="D10" s="157">
        <v>
4544</v>
      </c>
      <c r="E10" s="158"/>
      <c r="F10" s="159">
        <v>
24059</v>
      </c>
      <c r="G10" s="160"/>
      <c r="H10" s="161"/>
    </row>
    <row r="11" spans="1:8" x14ac:dyDescent="0.15">
      <c r="A11" s="142" t="s">
        <v>
566</v>
      </c>
      <c r="B11" s="147"/>
      <c r="C11" s="148"/>
      <c r="D11" s="149">
        <v>
23017</v>
      </c>
      <c r="E11" s="150"/>
      <c r="F11" s="151">
        <v>
35156</v>
      </c>
      <c r="G11" s="152"/>
      <c r="H11" s="153"/>
    </row>
    <row r="12" spans="1:8" x14ac:dyDescent="0.15">
      <c r="A12" s="154"/>
      <c r="B12" s="155"/>
      <c r="C12" s="162"/>
      <c r="D12" s="157">
        <v>
14197</v>
      </c>
      <c r="E12" s="158"/>
      <c r="F12" s="159">
        <v>
22430</v>
      </c>
      <c r="G12" s="160"/>
      <c r="H12" s="161"/>
    </row>
    <row r="13" spans="1:8" x14ac:dyDescent="0.15">
      <c r="A13" s="142"/>
      <c r="B13" s="147"/>
      <c r="C13" s="148"/>
      <c r="D13" s="149">
        <v>
20807</v>
      </c>
      <c r="E13" s="150"/>
      <c r="F13" s="151">
        <v>
36752</v>
      </c>
      <c r="G13" s="163"/>
      <c r="H13" s="153"/>
    </row>
    <row r="14" spans="1:8" x14ac:dyDescent="0.15">
      <c r="A14" s="154"/>
      <c r="B14" s="155"/>
      <c r="C14" s="156"/>
      <c r="D14" s="157">
        <v>
11331</v>
      </c>
      <c r="E14" s="158"/>
      <c r="F14" s="159">
        <v>
23320</v>
      </c>
      <c r="G14" s="160"/>
      <c r="H14" s="161"/>
    </row>
    <row r="17" spans="1:11" x14ac:dyDescent="0.15">
      <c r="A17" s="138" t="s">
        <v>
55</v>
      </c>
    </row>
    <row r="18" spans="1:11" x14ac:dyDescent="0.15">
      <c r="A18" s="164"/>
      <c r="B18" s="164" t="str">
        <f>
実質収支比率等に係る経年分析!F$46</f>
        <v>
H30</v>
      </c>
      <c r="C18" s="164" t="str">
        <f>
実質収支比率等に係る経年分析!G$46</f>
        <v>
R01</v>
      </c>
      <c r="D18" s="164" t="str">
        <f>
実質収支比率等に係る経年分析!H$46</f>
        <v>
R02</v>
      </c>
      <c r="E18" s="164" t="str">
        <f>
実質収支比率等に係る経年分析!I$46</f>
        <v>
R03</v>
      </c>
      <c r="F18" s="164" t="str">
        <f>
実質収支比率等に係る経年分析!J$46</f>
        <v>
R04</v>
      </c>
    </row>
    <row r="19" spans="1:11" x14ac:dyDescent="0.15">
      <c r="A19" s="164" t="s">
        <v>
56</v>
      </c>
      <c r="B19" s="164">
        <f>
ROUND(VALUE(SUBSTITUTE(実質収支比率等に係る経年分析!F$48,"▲","-")),2)</f>
        <v>
4.51</v>
      </c>
      <c r="C19" s="164">
        <f>
ROUND(VALUE(SUBSTITUTE(実質収支比率等に係る経年分析!G$48,"▲","-")),2)</f>
        <v>
5.0199999999999996</v>
      </c>
      <c r="D19" s="164">
        <f>
ROUND(VALUE(SUBSTITUTE(実質収支比率等に係る経年分析!H$48,"▲","-")),2)</f>
        <v>
5.29</v>
      </c>
      <c r="E19" s="164">
        <f>
ROUND(VALUE(SUBSTITUTE(実質収支比率等に係る経年分析!I$48,"▲","-")),2)</f>
        <v>
9.14</v>
      </c>
      <c r="F19" s="164">
        <f>
ROUND(VALUE(SUBSTITUTE(実質収支比率等に係る経年分析!J$48,"▲","-")),2)</f>
        <v>
8.33</v>
      </c>
    </row>
    <row r="20" spans="1:11" x14ac:dyDescent="0.15">
      <c r="A20" s="164" t="s">
        <v>
57</v>
      </c>
      <c r="B20" s="164">
        <f>
ROUND(VALUE(SUBSTITUTE(実質収支比率等に係る経年分析!F$47,"▲","-")),2)</f>
        <v>
18.39</v>
      </c>
      <c r="C20" s="164">
        <f>
ROUND(VALUE(SUBSTITUTE(実質収支比率等に係る経年分析!G$47,"▲","-")),2)</f>
        <v>
13.56</v>
      </c>
      <c r="D20" s="164">
        <f>
ROUND(VALUE(SUBSTITUTE(実質収支比率等に係る経年分析!H$47,"▲","-")),2)</f>
        <v>
13.1</v>
      </c>
      <c r="E20" s="164">
        <f>
ROUND(VALUE(SUBSTITUTE(実質収支比率等に係る経年分析!I$47,"▲","-")),2)</f>
        <v>
15.75</v>
      </c>
      <c r="F20" s="164">
        <f>
ROUND(VALUE(SUBSTITUTE(実質収支比率等に係る経年分析!J$47,"▲","-")),2)</f>
        <v>
24.93</v>
      </c>
    </row>
    <row r="21" spans="1:11" x14ac:dyDescent="0.15">
      <c r="A21" s="164" t="s">
        <v>
58</v>
      </c>
      <c r="B21" s="164">
        <f>
IF(ISNUMBER(VALUE(SUBSTITUTE(実質収支比率等に係る経年分析!F$49,"▲","-"))),ROUND(VALUE(SUBSTITUTE(実質収支比率等に係る経年分析!F$49,"▲","-")),2),NA())</f>
        <v>
-2.96</v>
      </c>
      <c r="C21" s="164">
        <f>
IF(ISNUMBER(VALUE(SUBSTITUTE(実質収支比率等に係る経年分析!G$49,"▲","-"))),ROUND(VALUE(SUBSTITUTE(実質収支比率等に係る経年分析!G$49,"▲","-")),2),NA())</f>
        <v>
-4.1399999999999997</v>
      </c>
      <c r="D21" s="164">
        <f>
IF(ISNUMBER(VALUE(SUBSTITUTE(実質収支比率等に係る経年分析!H$49,"▲","-"))),ROUND(VALUE(SUBSTITUTE(実質収支比率等に係る経年分析!H$49,"▲","-")),2),NA())</f>
        <v>
0.14000000000000001</v>
      </c>
      <c r="E21" s="164">
        <f>
IF(ISNUMBER(VALUE(SUBSTITUTE(実質収支比率等に係る経年分析!I$49,"▲","-"))),ROUND(VALUE(SUBSTITUTE(実質収支比率等に係る経年分析!I$49,"▲","-")),2),NA())</f>
        <v>
7.45</v>
      </c>
      <c r="F21" s="164">
        <f>
IF(ISNUMBER(VALUE(SUBSTITUTE(実質収支比率等に係る経年分析!J$49,"▲","-"))),ROUND(VALUE(SUBSTITUTE(実質収支比率等に係る経年分析!J$49,"▲","-")),2),NA())</f>
        <v>
7.79</v>
      </c>
    </row>
    <row r="24" spans="1:11" x14ac:dyDescent="0.15">
      <c r="A24" s="138" t="s">
        <v>
59</v>
      </c>
    </row>
    <row r="25" spans="1:11" x14ac:dyDescent="0.15">
      <c r="A25" s="165"/>
      <c r="B25" s="165" t="str">
        <f>
連結実質赤字比率に係る赤字・黒字の構成分析!F$33</f>
        <v>
H30</v>
      </c>
      <c r="C25" s="165"/>
      <c r="D25" s="165" t="str">
        <f>
連結実質赤字比率に係る赤字・黒字の構成分析!G$33</f>
        <v>
R01</v>
      </c>
      <c r="E25" s="165"/>
      <c r="F25" s="165" t="str">
        <f>
連結実質赤字比率に係る赤字・黒字の構成分析!H$33</f>
        <v>
R02</v>
      </c>
      <c r="G25" s="165"/>
      <c r="H25" s="165" t="str">
        <f>
連結実質赤字比率に係る赤字・黒字の構成分析!I$33</f>
        <v>
R03</v>
      </c>
      <c r="I25" s="165"/>
      <c r="J25" s="165" t="str">
        <f>
連結実質赤字比率に係る赤字・黒字の構成分析!J$33</f>
        <v>
R04</v>
      </c>
      <c r="K25" s="165"/>
    </row>
    <row r="26" spans="1:11" x14ac:dyDescent="0.15">
      <c r="A26" s="165"/>
      <c r="B26" s="165" t="s">
        <v>
60</v>
      </c>
      <c r="C26" s="165" t="s">
        <v>
61</v>
      </c>
      <c r="D26" s="165" t="s">
        <v>
60</v>
      </c>
      <c r="E26" s="165" t="s">
        <v>
61</v>
      </c>
      <c r="F26" s="165" t="s">
        <v>
60</v>
      </c>
      <c r="G26" s="165" t="s">
        <v>
61</v>
      </c>
      <c r="H26" s="165" t="s">
        <v>
60</v>
      </c>
      <c r="I26" s="165" t="s">
        <v>
61</v>
      </c>
      <c r="J26" s="165" t="s">
        <v>
60</v>
      </c>
      <c r="K26" s="165" t="s">
        <v>
61</v>
      </c>
    </row>
    <row r="27" spans="1:11" x14ac:dyDescent="0.15">
      <c r="A27" s="165" t="str">
        <f>
IF(連結実質赤字比率に係る赤字・黒字の構成分析!C$43="",NA(),連結実質赤字比率に係る赤字・黒字の構成分析!C$43)</f>
        <v>
その他会計（黒字）</v>
      </c>
      <c r="B27" s="165" t="e">
        <f>
IF(ROUND(VALUE(SUBSTITUTE(連結実質赤字比率に係る赤字・黒字の構成分析!F$43,"▲", "-")), 2) &lt; 0, ABS(ROUND(VALUE(SUBSTITUTE(連結実質赤字比率に係る赤字・黒字の構成分析!F$43,"▲", "-")), 2)), NA())</f>
        <v>
#N/A</v>
      </c>
      <c r="C27" s="165">
        <f>
IF(ROUND(VALUE(SUBSTITUTE(連結実質赤字比率に係る赤字・黒字の構成分析!F$43,"▲", "-")), 2) &gt;= 0, ABS(ROUND(VALUE(SUBSTITUTE(連結実質赤字比率に係る赤字・黒字の構成分析!F$43,"▲", "-")), 2)), NA())</f>
        <v>
0</v>
      </c>
      <c r="D27" s="165" t="e">
        <f>
IF(ROUND(VALUE(SUBSTITUTE(連結実質赤字比率に係る赤字・黒字の構成分析!G$43,"▲", "-")), 2) &lt; 0, ABS(ROUND(VALUE(SUBSTITUTE(連結実質赤字比率に係る赤字・黒字の構成分析!G$43,"▲", "-")), 2)), NA())</f>
        <v>
#N/A</v>
      </c>
      <c r="E27" s="165">
        <f>
IF(ROUND(VALUE(SUBSTITUTE(連結実質赤字比率に係る赤字・黒字の構成分析!G$43,"▲", "-")), 2) &gt;= 0, ABS(ROUND(VALUE(SUBSTITUTE(連結実質赤字比率に係る赤字・黒字の構成分析!G$43,"▲", "-")), 2)), NA())</f>
        <v>
0</v>
      </c>
      <c r="F27" s="165" t="e">
        <f>
IF(ROUND(VALUE(SUBSTITUTE(連結実質赤字比率に係る赤字・黒字の構成分析!H$43,"▲", "-")), 2) &lt; 0, ABS(ROUND(VALUE(SUBSTITUTE(連結実質赤字比率に係る赤字・黒字の構成分析!H$43,"▲", "-")), 2)), NA())</f>
        <v>
#N/A</v>
      </c>
      <c r="G27" s="165">
        <f>
IF(ROUND(VALUE(SUBSTITUTE(連結実質赤字比率に係る赤字・黒字の構成分析!H$43,"▲", "-")), 2) &gt;= 0, ABS(ROUND(VALUE(SUBSTITUTE(連結実質赤字比率に係る赤字・黒字の構成分析!H$43,"▲", "-")), 2)), NA())</f>
        <v>
0</v>
      </c>
      <c r="H27" s="165" t="e">
        <f>
IF(ROUND(VALUE(SUBSTITUTE(連結実質赤字比率に係る赤字・黒字の構成分析!I$43,"▲", "-")), 2) &lt; 0, ABS(ROUND(VALUE(SUBSTITUTE(連結実質赤字比率に係る赤字・黒字の構成分析!I$43,"▲", "-")), 2)), NA())</f>
        <v>
#N/A</v>
      </c>
      <c r="I27" s="165">
        <f>
IF(ROUND(VALUE(SUBSTITUTE(連結実質赤字比率に係る赤字・黒字の構成分析!I$43,"▲", "-")), 2) &gt;= 0, ABS(ROUND(VALUE(SUBSTITUTE(連結実質赤字比率に係る赤字・黒字の構成分析!I$43,"▲", "-")), 2)), NA())</f>
        <v>
0</v>
      </c>
      <c r="J27" s="165" t="e">
        <f>
IF(ROUND(VALUE(SUBSTITUTE(連結実質赤字比率に係る赤字・黒字の構成分析!J$43,"▲", "-")), 2) &lt; 0, ABS(ROUND(VALUE(SUBSTITUTE(連結実質赤字比率に係る赤字・黒字の構成分析!J$43,"▲", "-")), 2)), NA())</f>
        <v>
#N/A</v>
      </c>
      <c r="K27" s="165">
        <f>
IF(ROUND(VALUE(SUBSTITUTE(連結実質赤字比率に係る赤字・黒字の構成分析!J$43,"▲", "-")), 2) &gt;= 0, ABS(ROUND(VALUE(SUBSTITUTE(連結実質赤字比率に係る赤字・黒字の構成分析!J$43,"▲", "-")), 2)), NA())</f>
        <v>
0</v>
      </c>
    </row>
    <row r="28" spans="1:11" x14ac:dyDescent="0.15">
      <c r="A28" s="165" t="str">
        <f>
IF(連結実質赤字比率に係る赤字・黒字の構成分析!C$42="",NA(),連結実質赤字比率に係る赤字・黒字の構成分析!C$42)</f>
        <v>
その他会計（赤字）</v>
      </c>
      <c r="B28" s="165" t="e">
        <f>
IF(ROUND(VALUE(SUBSTITUTE(連結実質赤字比率に係る赤字・黒字の構成分析!F$42,"▲", "-")), 2) &lt; 0, ABS(ROUND(VALUE(SUBSTITUTE(連結実質赤字比率に係る赤字・黒字の構成分析!F$42,"▲", "-")), 2)), NA())</f>
        <v>
#VALUE!</v>
      </c>
      <c r="C28" s="165" t="e">
        <f>
IF(ROUND(VALUE(SUBSTITUTE(連結実質赤字比率に係る赤字・黒字の構成分析!F$42,"▲", "-")), 2) &gt;= 0, ABS(ROUND(VALUE(SUBSTITUTE(連結実質赤字比率に係る赤字・黒字の構成分析!F$42,"▲", "-")), 2)), NA())</f>
        <v>
#VALUE!</v>
      </c>
      <c r="D28" s="165" t="e">
        <f>
IF(ROUND(VALUE(SUBSTITUTE(連結実質赤字比率に係る赤字・黒字の構成分析!G$42,"▲", "-")), 2) &lt; 0, ABS(ROUND(VALUE(SUBSTITUTE(連結実質赤字比率に係る赤字・黒字の構成分析!G$42,"▲", "-")), 2)), NA())</f>
        <v>
#VALUE!</v>
      </c>
      <c r="E28" s="165" t="e">
        <f>
IF(ROUND(VALUE(SUBSTITUTE(連結実質赤字比率に係る赤字・黒字の構成分析!G$42,"▲", "-")), 2) &gt;= 0, ABS(ROUND(VALUE(SUBSTITUTE(連結実質赤字比率に係る赤字・黒字の構成分析!G$42,"▲", "-")), 2)), NA())</f>
        <v>
#VALUE!</v>
      </c>
      <c r="F28" s="165" t="e">
        <f>
IF(ROUND(VALUE(SUBSTITUTE(連結実質赤字比率に係る赤字・黒字の構成分析!H$42,"▲", "-")), 2) &lt; 0, ABS(ROUND(VALUE(SUBSTITUTE(連結実質赤字比率に係る赤字・黒字の構成分析!H$42,"▲", "-")), 2)), NA())</f>
        <v>
#VALUE!</v>
      </c>
      <c r="G28" s="165" t="e">
        <f>
IF(ROUND(VALUE(SUBSTITUTE(連結実質赤字比率に係る赤字・黒字の構成分析!H$42,"▲", "-")), 2) &gt;= 0, ABS(ROUND(VALUE(SUBSTITUTE(連結実質赤字比率に係る赤字・黒字の構成分析!H$42,"▲", "-")), 2)), NA())</f>
        <v>
#VALUE!</v>
      </c>
      <c r="H28" s="165" t="e">
        <f>
IF(ROUND(VALUE(SUBSTITUTE(連結実質赤字比率に係る赤字・黒字の構成分析!I$42,"▲", "-")), 2) &lt; 0, ABS(ROUND(VALUE(SUBSTITUTE(連結実質赤字比率に係る赤字・黒字の構成分析!I$42,"▲", "-")), 2)), NA())</f>
        <v>
#VALUE!</v>
      </c>
      <c r="I28" s="165" t="e">
        <f>
IF(ROUND(VALUE(SUBSTITUTE(連結実質赤字比率に係る赤字・黒字の構成分析!I$42,"▲", "-")), 2) &gt;= 0, ABS(ROUND(VALUE(SUBSTITUTE(連結実質赤字比率に係る赤字・黒字の構成分析!I$42,"▲", "-")), 2)), NA())</f>
        <v>
#VALUE!</v>
      </c>
      <c r="J28" s="165" t="e">
        <f>
IF(ROUND(VALUE(SUBSTITUTE(連結実質赤字比率に係る赤字・黒字の構成分析!J$42,"▲", "-")), 2) &lt; 0, ABS(ROUND(VALUE(SUBSTITUTE(連結実質赤字比率に係る赤字・黒字の構成分析!J$42,"▲", "-")), 2)), NA())</f>
        <v>
#VALUE!</v>
      </c>
      <c r="K28" s="165" t="e">
        <f>
IF(ROUND(VALUE(SUBSTITUTE(連結実質赤字比率に係る赤字・黒字の構成分析!J$42,"▲", "-")), 2) &gt;= 0, ABS(ROUND(VALUE(SUBSTITUTE(連結実質赤字比率に係る赤字・黒字の構成分析!J$42,"▲", "-")), 2)), NA())</f>
        <v>
#VALUE!</v>
      </c>
    </row>
    <row r="29" spans="1:11" x14ac:dyDescent="0.15">
      <c r="A29" s="165" t="str">
        <f>
IF(連結実質赤字比率に係る赤字・黒字の構成分析!C$41="",NA(),連結実質赤字比率に係る赤字・黒字の構成分析!C$41)</f>
        <v>
公共用地取得事業特別会計</v>
      </c>
      <c r="B29" s="165" t="e">
        <f>
IF(ROUND(VALUE(SUBSTITUTE(連結実質赤字比率に係る赤字・黒字の構成分析!F$41,"▲", "-")), 2) &lt; 0, ABS(ROUND(VALUE(SUBSTITUTE(連結実質赤字比率に係る赤字・黒字の構成分析!F$41,"▲", "-")), 2)), NA())</f>
        <v>
#N/A</v>
      </c>
      <c r="C29" s="165">
        <f>
IF(ROUND(VALUE(SUBSTITUTE(連結実質赤字比率に係る赤字・黒字の構成分析!F$41,"▲", "-")), 2) &gt;= 0, ABS(ROUND(VALUE(SUBSTITUTE(連結実質赤字比率に係る赤字・黒字の構成分析!F$41,"▲", "-")), 2)), NA())</f>
        <v>
0</v>
      </c>
      <c r="D29" s="165" t="e">
        <f>
IF(ROUND(VALUE(SUBSTITUTE(連結実質赤字比率に係る赤字・黒字の構成分析!G$41,"▲", "-")), 2) &lt; 0, ABS(ROUND(VALUE(SUBSTITUTE(連結実質赤字比率に係る赤字・黒字の構成分析!G$41,"▲", "-")), 2)), NA())</f>
        <v>
#N/A</v>
      </c>
      <c r="E29" s="165">
        <f>
IF(ROUND(VALUE(SUBSTITUTE(連結実質赤字比率に係る赤字・黒字の構成分析!G$41,"▲", "-")), 2) &gt;= 0, ABS(ROUND(VALUE(SUBSTITUTE(連結実質赤字比率に係る赤字・黒字の構成分析!G$41,"▲", "-")), 2)), NA())</f>
        <v>
0</v>
      </c>
      <c r="F29" s="165" t="e">
        <f>
IF(ROUND(VALUE(SUBSTITUTE(連結実質赤字比率に係る赤字・黒字の構成分析!H$41,"▲", "-")), 2) &lt; 0, ABS(ROUND(VALUE(SUBSTITUTE(連結実質赤字比率に係る赤字・黒字の構成分析!H$41,"▲", "-")), 2)), NA())</f>
        <v>
#N/A</v>
      </c>
      <c r="G29" s="165">
        <f>
IF(ROUND(VALUE(SUBSTITUTE(連結実質赤字比率に係る赤字・黒字の構成分析!H$41,"▲", "-")), 2) &gt;= 0, ABS(ROUND(VALUE(SUBSTITUTE(連結実質赤字比率に係る赤字・黒字の構成分析!H$41,"▲", "-")), 2)), NA())</f>
        <v>
0</v>
      </c>
      <c r="H29" s="165" t="e">
        <f>
IF(ROUND(VALUE(SUBSTITUTE(連結実質赤字比率に係る赤字・黒字の構成分析!I$41,"▲", "-")), 2) &lt; 0, ABS(ROUND(VALUE(SUBSTITUTE(連結実質赤字比率に係る赤字・黒字の構成分析!I$41,"▲", "-")), 2)), NA())</f>
        <v>
#N/A</v>
      </c>
      <c r="I29" s="165">
        <f>
IF(ROUND(VALUE(SUBSTITUTE(連結実質赤字比率に係る赤字・黒字の構成分析!I$41,"▲", "-")), 2) &gt;= 0, ABS(ROUND(VALUE(SUBSTITUTE(連結実質赤字比率に係る赤字・黒字の構成分析!I$41,"▲", "-")), 2)), NA())</f>
        <v>
0</v>
      </c>
      <c r="J29" s="165" t="e">
        <f>
IF(ROUND(VALUE(SUBSTITUTE(連結実質赤字比率に係る赤字・黒字の構成分析!J$41,"▲", "-")), 2) &lt; 0, ABS(ROUND(VALUE(SUBSTITUTE(連結実質赤字比率に係る赤字・黒字の構成分析!J$41,"▲", "-")), 2)), NA())</f>
        <v>
#N/A</v>
      </c>
      <c r="K29" s="165">
        <f>
IF(ROUND(VALUE(SUBSTITUTE(連結実質赤字比率に係る赤字・黒字の構成分析!J$41,"▲", "-")), 2) &gt;= 0, ABS(ROUND(VALUE(SUBSTITUTE(連結実質赤字比率に係る赤字・黒字の構成分析!J$41,"▲", "-")), 2)), NA())</f>
        <v>
0</v>
      </c>
    </row>
    <row r="30" spans="1:11" x14ac:dyDescent="0.15">
      <c r="A30" s="165" t="str">
        <f>
IF(連結実質赤字比率に係る赤字・黒字の構成分析!C$40="",NA(),連結実質赤字比率に係る赤字・黒字の構成分析!C$40)</f>
        <v>
災害共済事業特別会計</v>
      </c>
      <c r="B30" s="165" t="e">
        <f>
IF(ROUND(VALUE(SUBSTITUTE(連結実質赤字比率に係る赤字・黒字の構成分析!F$40,"▲", "-")), 2) &lt; 0, ABS(ROUND(VALUE(SUBSTITUTE(連結実質赤字比率に係る赤字・黒字の構成分析!F$40,"▲", "-")), 2)), NA())</f>
        <v>
#N/A</v>
      </c>
      <c r="C30" s="165">
        <f>
IF(ROUND(VALUE(SUBSTITUTE(連結実質赤字比率に係る赤字・黒字の構成分析!F$40,"▲", "-")), 2) &gt;= 0, ABS(ROUND(VALUE(SUBSTITUTE(連結実質赤字比率に係る赤字・黒字の構成分析!F$40,"▲", "-")), 2)), NA())</f>
        <v>
0.01</v>
      </c>
      <c r="D30" s="165" t="e">
        <f>
IF(ROUND(VALUE(SUBSTITUTE(連結実質赤字比率に係る赤字・黒字の構成分析!G$40,"▲", "-")), 2) &lt; 0, ABS(ROUND(VALUE(SUBSTITUTE(連結実質赤字比率に係る赤字・黒字の構成分析!G$40,"▲", "-")), 2)), NA())</f>
        <v>
#N/A</v>
      </c>
      <c r="E30" s="165">
        <f>
IF(ROUND(VALUE(SUBSTITUTE(連結実質赤字比率に係る赤字・黒字の構成分析!G$40,"▲", "-")), 2) &gt;= 0, ABS(ROUND(VALUE(SUBSTITUTE(連結実質赤字比率に係る赤字・黒字の構成分析!G$40,"▲", "-")), 2)), NA())</f>
        <v>
0</v>
      </c>
      <c r="F30" s="165" t="e">
        <f>
IF(ROUND(VALUE(SUBSTITUTE(連結実質赤字比率に係る赤字・黒字の構成分析!H$40,"▲", "-")), 2) &lt; 0, ABS(ROUND(VALUE(SUBSTITUTE(連結実質赤字比率に係る赤字・黒字の構成分析!H$40,"▲", "-")), 2)), NA())</f>
        <v>
#N/A</v>
      </c>
      <c r="G30" s="165">
        <f>
IF(ROUND(VALUE(SUBSTITUTE(連結実質赤字比率に係る赤字・黒字の構成分析!H$40,"▲", "-")), 2) &gt;= 0, ABS(ROUND(VALUE(SUBSTITUTE(連結実質赤字比率に係る赤字・黒字の構成分析!H$40,"▲", "-")), 2)), NA())</f>
        <v>
0.01</v>
      </c>
      <c r="H30" s="165" t="e">
        <f>
IF(ROUND(VALUE(SUBSTITUTE(連結実質赤字比率に係る赤字・黒字の構成分析!I$40,"▲", "-")), 2) &lt; 0, ABS(ROUND(VALUE(SUBSTITUTE(連結実質赤字比率に係る赤字・黒字の構成分析!I$40,"▲", "-")), 2)), NA())</f>
        <v>
#N/A</v>
      </c>
      <c r="I30" s="165">
        <f>
IF(ROUND(VALUE(SUBSTITUTE(連結実質赤字比率に係る赤字・黒字の構成分析!I$40,"▲", "-")), 2) &gt;= 0, ABS(ROUND(VALUE(SUBSTITUTE(連結実質赤字比率に係る赤字・黒字の構成分析!I$40,"▲", "-")), 2)), NA())</f>
        <v>
0.01</v>
      </c>
      <c r="J30" s="165" t="e">
        <f>
IF(ROUND(VALUE(SUBSTITUTE(連結実質赤字比率に係る赤字・黒字の構成分析!J$40,"▲", "-")), 2) &lt; 0, ABS(ROUND(VALUE(SUBSTITUTE(連結実質赤字比率に係る赤字・黒字の構成分析!J$40,"▲", "-")), 2)), NA())</f>
        <v>
#N/A</v>
      </c>
      <c r="K30" s="165">
        <f>
IF(ROUND(VALUE(SUBSTITUTE(連結実質赤字比率に係る赤字・黒字の構成分析!J$40,"▲", "-")), 2) &gt;= 0, ABS(ROUND(VALUE(SUBSTITUTE(連結実質赤字比率に係る赤字・黒字の構成分析!J$40,"▲", "-")), 2)), NA())</f>
        <v>
0.01</v>
      </c>
    </row>
    <row r="31" spans="1:11" x14ac:dyDescent="0.15">
      <c r="A31" s="165" t="str">
        <f>
IF(連結実質赤字比率に係る赤字・黒字の構成分析!C$39="",NA(),連結実質赤字比率に係る赤字・黒字の構成分析!C$39)</f>
        <v>
後期高齢者医療特別会計</v>
      </c>
      <c r="B31" s="165" t="e">
        <f>
IF(ROUND(VALUE(SUBSTITUTE(連結実質赤字比率に係る赤字・黒字の構成分析!F$39,"▲", "-")), 2) &lt; 0, ABS(ROUND(VALUE(SUBSTITUTE(連結実質赤字比率に係る赤字・黒字の構成分析!F$39,"▲", "-")), 2)), NA())</f>
        <v>
#N/A</v>
      </c>
      <c r="C31" s="165">
        <f>
IF(ROUND(VALUE(SUBSTITUTE(連結実質赤字比率に係る赤字・黒字の構成分析!F$39,"▲", "-")), 2) &gt;= 0, ABS(ROUND(VALUE(SUBSTITUTE(連結実質赤字比率に係る赤字・黒字の構成分析!F$39,"▲", "-")), 2)), NA())</f>
        <v>
0.01</v>
      </c>
      <c r="D31" s="165" t="e">
        <f>
IF(ROUND(VALUE(SUBSTITUTE(連結実質赤字比率に係る赤字・黒字の構成分析!G$39,"▲", "-")), 2) &lt; 0, ABS(ROUND(VALUE(SUBSTITUTE(連結実質赤字比率に係る赤字・黒字の構成分析!G$39,"▲", "-")), 2)), NA())</f>
        <v>
#N/A</v>
      </c>
      <c r="E31" s="165">
        <f>
IF(ROUND(VALUE(SUBSTITUTE(連結実質赤字比率に係る赤字・黒字の構成分析!G$39,"▲", "-")), 2) &gt;= 0, ABS(ROUND(VALUE(SUBSTITUTE(連結実質赤字比率に係る赤字・黒字の構成分析!G$39,"▲", "-")), 2)), NA())</f>
        <v>
0.01</v>
      </c>
      <c r="F31" s="165" t="e">
        <f>
IF(ROUND(VALUE(SUBSTITUTE(連結実質赤字比率に係る赤字・黒字の構成分析!H$39,"▲", "-")), 2) &lt; 0, ABS(ROUND(VALUE(SUBSTITUTE(連結実質赤字比率に係る赤字・黒字の構成分析!H$39,"▲", "-")), 2)), NA())</f>
        <v>
#N/A</v>
      </c>
      <c r="G31" s="165">
        <f>
IF(ROUND(VALUE(SUBSTITUTE(連結実質赤字比率に係る赤字・黒字の構成分析!H$39,"▲", "-")), 2) &gt;= 0, ABS(ROUND(VALUE(SUBSTITUTE(連結実質赤字比率に係る赤字・黒字の構成分析!H$39,"▲", "-")), 2)), NA())</f>
        <v>
0.01</v>
      </c>
      <c r="H31" s="165" t="e">
        <f>
IF(ROUND(VALUE(SUBSTITUTE(連結実質赤字比率に係る赤字・黒字の構成分析!I$39,"▲", "-")), 2) &lt; 0, ABS(ROUND(VALUE(SUBSTITUTE(連結実質赤字比率に係る赤字・黒字の構成分析!I$39,"▲", "-")), 2)), NA())</f>
        <v>
#N/A</v>
      </c>
      <c r="I31" s="165">
        <f>
IF(ROUND(VALUE(SUBSTITUTE(連結実質赤字比率に係る赤字・黒字の構成分析!I$39,"▲", "-")), 2) &gt;= 0, ABS(ROUND(VALUE(SUBSTITUTE(連結実質赤字比率に係る赤字・黒字の構成分析!I$39,"▲", "-")), 2)), NA())</f>
        <v>
0.02</v>
      </c>
      <c r="J31" s="165" t="e">
        <f>
IF(ROUND(VALUE(SUBSTITUTE(連結実質赤字比率に係る赤字・黒字の構成分析!J$39,"▲", "-")), 2) &lt; 0, ABS(ROUND(VALUE(SUBSTITUTE(連結実質赤字比率に係る赤字・黒字の構成分析!J$39,"▲", "-")), 2)), NA())</f>
        <v>
#N/A</v>
      </c>
      <c r="K31" s="165">
        <f>
IF(ROUND(VALUE(SUBSTITUTE(連結実質赤字比率に係る赤字・黒字の構成分析!J$39,"▲", "-")), 2) &gt;= 0, ABS(ROUND(VALUE(SUBSTITUTE(連結実質赤字比率に係る赤字・黒字の構成分析!J$39,"▲", "-")), 2)), NA())</f>
        <v>
0.01</v>
      </c>
    </row>
    <row r="32" spans="1:11" x14ac:dyDescent="0.15">
      <c r="A32" s="165" t="str">
        <f>
IF(連結実質赤字比率に係る赤字・黒字の構成分析!C$38="",NA(),連結実質赤字比率に係る赤字・黒字の構成分析!C$38)</f>
        <v>
国民健康保険特別会計</v>
      </c>
      <c r="B32" s="165" t="e">
        <f>
IF(ROUND(VALUE(SUBSTITUTE(連結実質赤字比率に係る赤字・黒字の構成分析!F$38,"▲", "-")), 2) &lt; 0, ABS(ROUND(VALUE(SUBSTITUTE(連結実質赤字比率に係る赤字・黒字の構成分析!F$38,"▲", "-")), 2)), NA())</f>
        <v>
#N/A</v>
      </c>
      <c r="C32" s="165">
        <f>
IF(ROUND(VALUE(SUBSTITUTE(連結実質赤字比率に係る赤字・黒字の構成分析!F$38,"▲", "-")), 2) &gt;= 0, ABS(ROUND(VALUE(SUBSTITUTE(連結実質赤字比率に係る赤字・黒字の構成分析!F$38,"▲", "-")), 2)), NA())</f>
        <v>
0.06</v>
      </c>
      <c r="D32" s="165" t="e">
        <f>
IF(ROUND(VALUE(SUBSTITUTE(連結実質赤字比率に係る赤字・黒字の構成分析!G$38,"▲", "-")), 2) &lt; 0, ABS(ROUND(VALUE(SUBSTITUTE(連結実質赤字比率に係る赤字・黒字の構成分析!G$38,"▲", "-")), 2)), NA())</f>
        <v>
#N/A</v>
      </c>
      <c r="E32" s="165">
        <f>
IF(ROUND(VALUE(SUBSTITUTE(連結実質赤字比率に係る赤字・黒字の構成分析!G$38,"▲", "-")), 2) &gt;= 0, ABS(ROUND(VALUE(SUBSTITUTE(連結実質赤字比率に係る赤字・黒字の構成分析!G$38,"▲", "-")), 2)), NA())</f>
        <v>
0.02</v>
      </c>
      <c r="F32" s="165" t="e">
        <f>
IF(ROUND(VALUE(SUBSTITUTE(連結実質赤字比率に係る赤字・黒字の構成分析!H$38,"▲", "-")), 2) &lt; 0, ABS(ROUND(VALUE(SUBSTITUTE(連結実質赤字比率に係る赤字・黒字の構成分析!H$38,"▲", "-")), 2)), NA())</f>
        <v>
#N/A</v>
      </c>
      <c r="G32" s="165">
        <f>
IF(ROUND(VALUE(SUBSTITUTE(連結実質赤字比率に係る赤字・黒字の構成分析!H$38,"▲", "-")), 2) &gt;= 0, ABS(ROUND(VALUE(SUBSTITUTE(連結実質赤字比率に係る赤字・黒字の構成分析!H$38,"▲", "-")), 2)), NA())</f>
        <v>
0</v>
      </c>
      <c r="H32" s="165" t="e">
        <f>
IF(ROUND(VALUE(SUBSTITUTE(連結実質赤字比率に係る赤字・黒字の構成分析!I$38,"▲", "-")), 2) &lt; 0, ABS(ROUND(VALUE(SUBSTITUTE(連結実質赤字比率に係る赤字・黒字の構成分析!I$38,"▲", "-")), 2)), NA())</f>
        <v>
#N/A</v>
      </c>
      <c r="I32" s="165">
        <f>
IF(ROUND(VALUE(SUBSTITUTE(連結実質赤字比率に係る赤字・黒字の構成分析!I$38,"▲", "-")), 2) &gt;= 0, ABS(ROUND(VALUE(SUBSTITUTE(連結実質赤字比率に係る赤字・黒字の構成分析!I$38,"▲", "-")), 2)), NA())</f>
        <v>
0.02</v>
      </c>
      <c r="J32" s="165" t="e">
        <f>
IF(ROUND(VALUE(SUBSTITUTE(連結実質赤字比率に係る赤字・黒字の構成分析!J$38,"▲", "-")), 2) &lt; 0, ABS(ROUND(VALUE(SUBSTITUTE(連結実質赤字比率に係る赤字・黒字の構成分析!J$38,"▲", "-")), 2)), NA())</f>
        <v>
#N/A</v>
      </c>
      <c r="K32" s="165">
        <f>
IF(ROUND(VALUE(SUBSTITUTE(連結実質赤字比率に係る赤字・黒字の構成分析!J$38,"▲", "-")), 2) &gt;= 0, ABS(ROUND(VALUE(SUBSTITUTE(連結実質赤字比率に係る赤字・黒字の構成分析!J$38,"▲", "-")), 2)), NA())</f>
        <v>
0.03</v>
      </c>
    </row>
    <row r="33" spans="1:16" x14ac:dyDescent="0.15">
      <c r="A33" s="165" t="str">
        <f>
IF(連結実質赤字比率に係る赤字・黒字の構成分析!C$37="",NA(),連結実質赤字比率に係る赤字・黒字の構成分析!C$37)</f>
        <v>
介護保険特別会計</v>
      </c>
      <c r="B33" s="165" t="e">
        <f>
IF(ROUND(VALUE(SUBSTITUTE(連結実質赤字比率に係る赤字・黒字の構成分析!F$37,"▲", "-")), 2) &lt; 0, ABS(ROUND(VALUE(SUBSTITUTE(連結実質赤字比率に係る赤字・黒字の構成分析!F$37,"▲", "-")), 2)), NA())</f>
        <v>
#N/A</v>
      </c>
      <c r="C33" s="165">
        <f>
IF(ROUND(VALUE(SUBSTITUTE(連結実質赤字比率に係る赤字・黒字の構成分析!F$37,"▲", "-")), 2) &gt;= 0, ABS(ROUND(VALUE(SUBSTITUTE(連結実質赤字比率に係る赤字・黒字の構成分析!F$37,"▲", "-")), 2)), NA())</f>
        <v>
0.02</v>
      </c>
      <c r="D33" s="165" t="e">
        <f>
IF(ROUND(VALUE(SUBSTITUTE(連結実質赤字比率に係る赤字・黒字の構成分析!G$37,"▲", "-")), 2) &lt; 0, ABS(ROUND(VALUE(SUBSTITUTE(連結実質赤字比率に係る赤字・黒字の構成分析!G$37,"▲", "-")), 2)), NA())</f>
        <v>
#N/A</v>
      </c>
      <c r="E33" s="165">
        <f>
IF(ROUND(VALUE(SUBSTITUTE(連結実質赤字比率に係る赤字・黒字の構成分析!G$37,"▲", "-")), 2) &gt;= 0, ABS(ROUND(VALUE(SUBSTITUTE(連結実質赤字比率に係る赤字・黒字の構成分析!G$37,"▲", "-")), 2)), NA())</f>
        <v>
0.17</v>
      </c>
      <c r="F33" s="165" t="e">
        <f>
IF(ROUND(VALUE(SUBSTITUTE(連結実質赤字比率に係る赤字・黒字の構成分析!H$37,"▲", "-")), 2) &lt; 0, ABS(ROUND(VALUE(SUBSTITUTE(連結実質赤字比率に係る赤字・黒字の構成分析!H$37,"▲", "-")), 2)), NA())</f>
        <v>
#N/A</v>
      </c>
      <c r="G33" s="165">
        <f>
IF(ROUND(VALUE(SUBSTITUTE(連結実質赤字比率に係る赤字・黒字の構成分析!H$37,"▲", "-")), 2) &gt;= 0, ABS(ROUND(VALUE(SUBSTITUTE(連結実質赤字比率に係る赤字・黒字の構成分析!H$37,"▲", "-")), 2)), NA())</f>
        <v>
7.0000000000000007E-2</v>
      </c>
      <c r="H33" s="165" t="e">
        <f>
IF(ROUND(VALUE(SUBSTITUTE(連結実質赤字比率に係る赤字・黒字の構成分析!I$37,"▲", "-")), 2) &lt; 0, ABS(ROUND(VALUE(SUBSTITUTE(連結実質赤字比率に係る赤字・黒字の構成分析!I$37,"▲", "-")), 2)), NA())</f>
        <v>
#N/A</v>
      </c>
      <c r="I33" s="165">
        <f>
IF(ROUND(VALUE(SUBSTITUTE(連結実質赤字比率に係る赤字・黒字の構成分析!I$37,"▲", "-")), 2) &gt;= 0, ABS(ROUND(VALUE(SUBSTITUTE(連結実質赤字比率に係る赤字・黒字の構成分析!I$37,"▲", "-")), 2)), NA())</f>
        <v>
0.64</v>
      </c>
      <c r="J33" s="165" t="e">
        <f>
IF(ROUND(VALUE(SUBSTITUTE(連結実質赤字比率に係る赤字・黒字の構成分析!J$37,"▲", "-")), 2) &lt; 0, ABS(ROUND(VALUE(SUBSTITUTE(連結実質赤字比率に係る赤字・黒字の構成分析!J$37,"▲", "-")), 2)), NA())</f>
        <v>
#N/A</v>
      </c>
      <c r="K33" s="165">
        <f>
IF(ROUND(VALUE(SUBSTITUTE(連結実質赤字比率に係る赤字・黒字の構成分析!J$37,"▲", "-")), 2) &gt;= 0, ABS(ROUND(VALUE(SUBSTITUTE(連結実質赤字比率に係る赤字・黒字の構成分析!J$37,"▲", "-")), 2)), NA())</f>
        <v>
0.78</v>
      </c>
    </row>
    <row r="34" spans="1:16" x14ac:dyDescent="0.15">
      <c r="A34" s="165" t="str">
        <f>
IF(連結実質赤字比率に係る赤字・黒字の構成分析!C$36="",NA(),連結実質赤字比率に係る赤字・黒字の構成分析!C$36)</f>
        <v>
一般会計</v>
      </c>
      <c r="B34" s="165" t="e">
        <f>
IF(ROUND(VALUE(SUBSTITUTE(連結実質赤字比率に係る赤字・黒字の構成分析!F$36,"▲", "-")), 2) &lt; 0, ABS(ROUND(VALUE(SUBSTITUTE(連結実質赤字比率に係る赤字・黒字の構成分析!F$36,"▲", "-")), 2)), NA())</f>
        <v>
#N/A</v>
      </c>
      <c r="C34" s="165">
        <f>
IF(ROUND(VALUE(SUBSTITUTE(連結実質赤字比率に係る赤字・黒字の構成分析!F$36,"▲", "-")), 2) &gt;= 0, ABS(ROUND(VALUE(SUBSTITUTE(連結実質赤字比率に係る赤字・黒字の構成分析!F$36,"▲", "-")), 2)), NA())</f>
        <v>
4.5</v>
      </c>
      <c r="D34" s="165" t="e">
        <f>
IF(ROUND(VALUE(SUBSTITUTE(連結実質赤字比率に係る赤字・黒字の構成分析!G$36,"▲", "-")), 2) &lt; 0, ABS(ROUND(VALUE(SUBSTITUTE(連結実質赤字比率に係る赤字・黒字の構成分析!G$36,"▲", "-")), 2)), NA())</f>
        <v>
#N/A</v>
      </c>
      <c r="E34" s="165">
        <f>
IF(ROUND(VALUE(SUBSTITUTE(連結実質赤字比率に係る赤字・黒字の構成分析!G$36,"▲", "-")), 2) &gt;= 0, ABS(ROUND(VALUE(SUBSTITUTE(連結実質赤字比率に係る赤字・黒字の構成分析!G$36,"▲", "-")), 2)), NA())</f>
        <v>
5.01</v>
      </c>
      <c r="F34" s="165" t="e">
        <f>
IF(ROUND(VALUE(SUBSTITUTE(連結実質赤字比率に係る赤字・黒字の構成分析!H$36,"▲", "-")), 2) &lt; 0, ABS(ROUND(VALUE(SUBSTITUTE(連結実質赤字比率に係る赤字・黒字の構成分析!H$36,"▲", "-")), 2)), NA())</f>
        <v>
#N/A</v>
      </c>
      <c r="G34" s="165">
        <f>
IF(ROUND(VALUE(SUBSTITUTE(連結実質赤字比率に係る赤字・黒字の構成分析!H$36,"▲", "-")), 2) &gt;= 0, ABS(ROUND(VALUE(SUBSTITUTE(連結実質赤字比率に係る赤字・黒字の構成分析!H$36,"▲", "-")), 2)), NA())</f>
        <v>
5.27</v>
      </c>
      <c r="H34" s="165" t="e">
        <f>
IF(ROUND(VALUE(SUBSTITUTE(連結実質赤字比率に係る赤字・黒字の構成分析!I$36,"▲", "-")), 2) &lt; 0, ABS(ROUND(VALUE(SUBSTITUTE(連結実質赤字比率に係る赤字・黒字の構成分析!I$36,"▲", "-")), 2)), NA())</f>
        <v>
#N/A</v>
      </c>
      <c r="I34" s="165">
        <f>
IF(ROUND(VALUE(SUBSTITUTE(連結実質赤字比率に係る赤字・黒字の構成分析!I$36,"▲", "-")), 2) &gt;= 0, ABS(ROUND(VALUE(SUBSTITUTE(連結実質赤字比率に係る赤字・黒字の構成分析!I$36,"▲", "-")), 2)), NA())</f>
        <v>
9.1199999999999992</v>
      </c>
      <c r="J34" s="165" t="e">
        <f>
IF(ROUND(VALUE(SUBSTITUTE(連結実質赤字比率に係る赤字・黒字の構成分析!J$36,"▲", "-")), 2) &lt; 0, ABS(ROUND(VALUE(SUBSTITUTE(連結実質赤字比率に係る赤字・黒字の構成分析!J$36,"▲", "-")), 2)), NA())</f>
        <v>
#N/A</v>
      </c>
      <c r="K34" s="165">
        <f>
IF(ROUND(VALUE(SUBSTITUTE(連結実質赤字比率に係る赤字・黒字の構成分析!J$36,"▲", "-")), 2) &gt;= 0, ABS(ROUND(VALUE(SUBSTITUTE(連結実質赤字比率に係る赤字・黒字の構成分析!J$36,"▲", "-")), 2)), NA())</f>
        <v>
8.32</v>
      </c>
    </row>
    <row r="35" spans="1:16" x14ac:dyDescent="0.15">
      <c r="A35" s="165" t="str">
        <f>
IF(連結実質赤字比率に係る赤字・黒字の構成分析!C$35="",NA(),連結実質赤字比率に係る赤字・黒字の構成分析!C$35)</f>
        <v>
下水道事業会計</v>
      </c>
      <c r="B35" s="165" t="e">
        <f>
IF(ROUND(VALUE(SUBSTITUTE(連結実質赤字比率に係る赤字・黒字の構成分析!F$35,"▲", "-")), 2) &lt; 0, ABS(ROUND(VALUE(SUBSTITUTE(連結実質赤字比率に係る赤字・黒字の構成分析!F$35,"▲", "-")), 2)), NA())</f>
        <v>
#N/A</v>
      </c>
      <c r="C35" s="165">
        <f>
IF(ROUND(VALUE(SUBSTITUTE(連結実質赤字比率に係る赤字・黒字の構成分析!F$35,"▲", "-")), 2) &gt;= 0, ABS(ROUND(VALUE(SUBSTITUTE(連結実質赤字比率に係る赤字・黒字の構成分析!F$35,"▲", "-")), 2)), NA())</f>
        <v>
4.8899999999999997</v>
      </c>
      <c r="D35" s="165" t="e">
        <f>
IF(ROUND(VALUE(SUBSTITUTE(連結実質赤字比率に係る赤字・黒字の構成分析!G$35,"▲", "-")), 2) &lt; 0, ABS(ROUND(VALUE(SUBSTITUTE(連結実質赤字比率に係る赤字・黒字の構成分析!G$35,"▲", "-")), 2)), NA())</f>
        <v>
#N/A</v>
      </c>
      <c r="E35" s="165">
        <f>
IF(ROUND(VALUE(SUBSTITUTE(連結実質赤字比率に係る赤字・黒字の構成分析!G$35,"▲", "-")), 2) &gt;= 0, ABS(ROUND(VALUE(SUBSTITUTE(連結実質赤字比率に係る赤字・黒字の構成分析!G$35,"▲", "-")), 2)), NA())</f>
        <v>
6.09</v>
      </c>
      <c r="F35" s="165" t="e">
        <f>
IF(ROUND(VALUE(SUBSTITUTE(連結実質赤字比率に係る赤字・黒字の構成分析!H$35,"▲", "-")), 2) &lt; 0, ABS(ROUND(VALUE(SUBSTITUTE(連結実質赤字比率に係る赤字・黒字の構成分析!H$35,"▲", "-")), 2)), NA())</f>
        <v>
#N/A</v>
      </c>
      <c r="G35" s="165">
        <f>
IF(ROUND(VALUE(SUBSTITUTE(連結実質赤字比率に係る赤字・黒字の構成分析!H$35,"▲", "-")), 2) &gt;= 0, ABS(ROUND(VALUE(SUBSTITUTE(連結実質赤字比率に係る赤字・黒字の構成分析!H$35,"▲", "-")), 2)), NA())</f>
        <v>
7.75</v>
      </c>
      <c r="H35" s="165" t="e">
        <f>
IF(ROUND(VALUE(SUBSTITUTE(連結実質赤字比率に係る赤字・黒字の構成分析!I$35,"▲", "-")), 2) &lt; 0, ABS(ROUND(VALUE(SUBSTITUTE(連結実質赤字比率に係る赤字・黒字の構成分析!I$35,"▲", "-")), 2)), NA())</f>
        <v>
#N/A</v>
      </c>
      <c r="I35" s="165">
        <f>
IF(ROUND(VALUE(SUBSTITUTE(連結実質赤字比率に係る赤字・黒字の構成分析!I$35,"▲", "-")), 2) &gt;= 0, ABS(ROUND(VALUE(SUBSTITUTE(連結実質赤字比率に係る赤字・黒字の構成分析!I$35,"▲", "-")), 2)), NA())</f>
        <v>
8.7899999999999991</v>
      </c>
      <c r="J35" s="165" t="e">
        <f>
IF(ROUND(VALUE(SUBSTITUTE(連結実質赤字比率に係る赤字・黒字の構成分析!J$35,"▲", "-")), 2) &lt; 0, ABS(ROUND(VALUE(SUBSTITUTE(連結実質赤字比率に係る赤字・黒字の構成分析!J$35,"▲", "-")), 2)), NA())</f>
        <v>
#N/A</v>
      </c>
      <c r="K35" s="165">
        <f>
IF(ROUND(VALUE(SUBSTITUTE(連結実質赤字比率に係る赤字・黒字の構成分析!J$35,"▲", "-")), 2) &gt;= 0, ABS(ROUND(VALUE(SUBSTITUTE(連結実質赤字比率に係る赤字・黒字の構成分析!J$35,"▲", "-")), 2)), NA())</f>
        <v>
10.46</v>
      </c>
    </row>
    <row r="36" spans="1:16" x14ac:dyDescent="0.15">
      <c r="A36" s="165" t="str">
        <f>
IF(連結実質赤字比率に係る赤字・黒字の構成分析!C$34="",NA(),連結実質赤字比率に係る赤字・黒字の構成分析!C$34)</f>
        <v>
水道事業会計</v>
      </c>
      <c r="B36" s="165" t="e">
        <f>
IF(ROUND(VALUE(SUBSTITUTE(連結実質赤字比率に係る赤字・黒字の構成分析!F$34,"▲", "-")), 2) &lt; 0, ABS(ROUND(VALUE(SUBSTITUTE(連結実質赤字比率に係る赤字・黒字の構成分析!F$34,"▲", "-")), 2)), NA())</f>
        <v>
#N/A</v>
      </c>
      <c r="C36" s="165">
        <f>
IF(ROUND(VALUE(SUBSTITUTE(連結実質赤字比率に係る赤字・黒字の構成分析!F$34,"▲", "-")), 2) &gt;= 0, ABS(ROUND(VALUE(SUBSTITUTE(連結実質赤字比率に係る赤字・黒字の構成分析!F$34,"▲", "-")), 2)), NA())</f>
        <v>
16.850000000000001</v>
      </c>
      <c r="D36" s="165" t="e">
        <f>
IF(ROUND(VALUE(SUBSTITUTE(連結実質赤字比率に係る赤字・黒字の構成分析!G$34,"▲", "-")), 2) &lt; 0, ABS(ROUND(VALUE(SUBSTITUTE(連結実質赤字比率に係る赤字・黒字の構成分析!G$34,"▲", "-")), 2)), NA())</f>
        <v>
#N/A</v>
      </c>
      <c r="E36" s="165">
        <f>
IF(ROUND(VALUE(SUBSTITUTE(連結実質赤字比率に係る赤字・黒字の構成分析!G$34,"▲", "-")), 2) &gt;= 0, ABS(ROUND(VALUE(SUBSTITUTE(連結実質赤字比率に係る赤字・黒字の構成分析!G$34,"▲", "-")), 2)), NA())</f>
        <v>
17.07</v>
      </c>
      <c r="F36" s="165" t="e">
        <f>
IF(ROUND(VALUE(SUBSTITUTE(連結実質赤字比率に係る赤字・黒字の構成分析!H$34,"▲", "-")), 2) &lt; 0, ABS(ROUND(VALUE(SUBSTITUTE(連結実質赤字比率に係る赤字・黒字の構成分析!H$34,"▲", "-")), 2)), NA())</f>
        <v>
#N/A</v>
      </c>
      <c r="G36" s="165">
        <f>
IF(ROUND(VALUE(SUBSTITUTE(連結実質赤字比率に係る赤字・黒字の構成分析!H$34,"▲", "-")), 2) &gt;= 0, ABS(ROUND(VALUE(SUBSTITUTE(連結実質赤字比率に係る赤字・黒字の構成分析!H$34,"▲", "-")), 2)), NA())</f>
        <v>
13.98</v>
      </c>
      <c r="H36" s="165" t="e">
        <f>
IF(ROUND(VALUE(SUBSTITUTE(連結実質赤字比率に係る赤字・黒字の構成分析!I$34,"▲", "-")), 2) &lt; 0, ABS(ROUND(VALUE(SUBSTITUTE(連結実質赤字比率に係る赤字・黒字の構成分析!I$34,"▲", "-")), 2)), NA())</f>
        <v>
#N/A</v>
      </c>
      <c r="I36" s="165">
        <f>
IF(ROUND(VALUE(SUBSTITUTE(連結実質赤字比率に係る赤字・黒字の構成分析!I$34,"▲", "-")), 2) &gt;= 0, ABS(ROUND(VALUE(SUBSTITUTE(連結実質赤字比率に係る赤字・黒字の構成分析!I$34,"▲", "-")), 2)), NA())</f>
        <v>
12.86</v>
      </c>
      <c r="J36" s="165" t="e">
        <f>
IF(ROUND(VALUE(SUBSTITUTE(連結実質赤字比率に係る赤字・黒字の構成分析!J$34,"▲", "-")), 2) &lt; 0, ABS(ROUND(VALUE(SUBSTITUTE(連結実質赤字比率に係る赤字・黒字の構成分析!J$34,"▲", "-")), 2)), NA())</f>
        <v>
#N/A</v>
      </c>
      <c r="K36" s="165">
        <f>
IF(ROUND(VALUE(SUBSTITUTE(連結実質赤字比率に係る赤字・黒字の構成分析!J$34,"▲", "-")), 2) &gt;= 0, ABS(ROUND(VALUE(SUBSTITUTE(連結実質赤字比率に係る赤字・黒字の構成分析!J$34,"▲", "-")), 2)), NA())</f>
        <v>
10.86</v>
      </c>
    </row>
    <row r="39" spans="1:16" x14ac:dyDescent="0.15">
      <c r="A39" s="138" t="s">
        <v>
62</v>
      </c>
    </row>
    <row r="40" spans="1:16" x14ac:dyDescent="0.15">
      <c r="A40" s="166"/>
      <c r="B40" s="166" t="str">
        <f>
'実質公債費比率（分子）の構造'!K$44</f>
        <v>
H30</v>
      </c>
      <c r="C40" s="166"/>
      <c r="D40" s="166"/>
      <c r="E40" s="166" t="str">
        <f>
'実質公債費比率（分子）の構造'!L$44</f>
        <v>
R01</v>
      </c>
      <c r="F40" s="166"/>
      <c r="G40" s="166"/>
      <c r="H40" s="166" t="str">
        <f>
'実質公債費比率（分子）の構造'!M$44</f>
        <v>
R02</v>
      </c>
      <c r="I40" s="166"/>
      <c r="J40" s="166"/>
      <c r="K40" s="166" t="str">
        <f>
'実質公債費比率（分子）の構造'!N$44</f>
        <v>
R03</v>
      </c>
      <c r="L40" s="166"/>
      <c r="M40" s="166"/>
      <c r="N40" s="166" t="str">
        <f>
'実質公債費比率（分子）の構造'!O$44</f>
        <v>
R04</v>
      </c>
      <c r="O40" s="166"/>
      <c r="P40" s="166"/>
    </row>
    <row r="41" spans="1:16" x14ac:dyDescent="0.15">
      <c r="A41" s="166"/>
      <c r="B41" s="166" t="s">
        <v>
63</v>
      </c>
      <c r="C41" s="166"/>
      <c r="D41" s="166" t="s">
        <v>
64</v>
      </c>
      <c r="E41" s="166" t="s">
        <v>
63</v>
      </c>
      <c r="F41" s="166"/>
      <c r="G41" s="166" t="s">
        <v>
64</v>
      </c>
      <c r="H41" s="166" t="s">
        <v>
63</v>
      </c>
      <c r="I41" s="166"/>
      <c r="J41" s="166" t="s">
        <v>
64</v>
      </c>
      <c r="K41" s="166" t="s">
        <v>
63</v>
      </c>
      <c r="L41" s="166"/>
      <c r="M41" s="166" t="s">
        <v>
64</v>
      </c>
      <c r="N41" s="166" t="s">
        <v>
63</v>
      </c>
      <c r="O41" s="166"/>
      <c r="P41" s="166" t="s">
        <v>
64</v>
      </c>
    </row>
    <row r="42" spans="1:16" x14ac:dyDescent="0.15">
      <c r="A42" s="166" t="s">
        <v>
65</v>
      </c>
      <c r="B42" s="166"/>
      <c r="C42" s="166"/>
      <c r="D42" s="166">
        <f>
'実質公債費比率（分子）の構造'!K$52</f>
        <v>
3137</v>
      </c>
      <c r="E42" s="166"/>
      <c r="F42" s="166"/>
      <c r="G42" s="166">
        <f>
'実質公債費比率（分子）の構造'!L$52</f>
        <v>
2984</v>
      </c>
      <c r="H42" s="166"/>
      <c r="I42" s="166"/>
      <c r="J42" s="166">
        <f>
'実質公債費比率（分子）の構造'!M$52</f>
        <v>
2909</v>
      </c>
      <c r="K42" s="166"/>
      <c r="L42" s="166"/>
      <c r="M42" s="166">
        <f>
'実質公債費比率（分子）の構造'!N$52</f>
        <v>
2993</v>
      </c>
      <c r="N42" s="166"/>
      <c r="O42" s="166"/>
      <c r="P42" s="166">
        <f>
'実質公債費比率（分子）の構造'!O$52</f>
        <v>
3054</v>
      </c>
    </row>
    <row r="43" spans="1:16" x14ac:dyDescent="0.15">
      <c r="A43" s="166" t="s">
        <v>
66</v>
      </c>
      <c r="B43" s="166" t="str">
        <f>
'実質公債費比率（分子）の構造'!K$51</f>
        <v>
-</v>
      </c>
      <c r="C43" s="166"/>
      <c r="D43" s="166"/>
      <c r="E43" s="166" t="str">
        <f>
'実質公債費比率（分子）の構造'!L$51</f>
        <v>
-</v>
      </c>
      <c r="F43" s="166"/>
      <c r="G43" s="166"/>
      <c r="H43" s="166" t="str">
        <f>
'実質公債費比率（分子）の構造'!M$51</f>
        <v>
-</v>
      </c>
      <c r="I43" s="166"/>
      <c r="J43" s="166"/>
      <c r="K43" s="166" t="str">
        <f>
'実質公債費比率（分子）の構造'!N$51</f>
        <v>
-</v>
      </c>
      <c r="L43" s="166"/>
      <c r="M43" s="166"/>
      <c r="N43" s="166" t="str">
        <f>
'実質公債費比率（分子）の構造'!O$51</f>
        <v>
-</v>
      </c>
      <c r="O43" s="166"/>
      <c r="P43" s="166"/>
    </row>
    <row r="44" spans="1:16" x14ac:dyDescent="0.15">
      <c r="A44" s="166" t="s">
        <v>
67</v>
      </c>
      <c r="B44" s="166">
        <f>
'実質公債費比率（分子）の構造'!K$50</f>
        <v>
11</v>
      </c>
      <c r="C44" s="166"/>
      <c r="D44" s="166"/>
      <c r="E44" s="166">
        <f>
'実質公債費比率（分子）の構造'!L$50</f>
        <v>
42</v>
      </c>
      <c r="F44" s="166"/>
      <c r="G44" s="166"/>
      <c r="H44" s="166">
        <f>
'実質公債費比率（分子）の構造'!M$50</f>
        <v>
74</v>
      </c>
      <c r="I44" s="166"/>
      <c r="J44" s="166"/>
      <c r="K44" s="166">
        <f>
'実質公債費比率（分子）の構造'!N$50</f>
        <v>
74</v>
      </c>
      <c r="L44" s="166"/>
      <c r="M44" s="166"/>
      <c r="N44" s="166">
        <f>
'実質公債費比率（分子）の構造'!O$50</f>
        <v>
74</v>
      </c>
      <c r="O44" s="166"/>
      <c r="P44" s="166"/>
    </row>
    <row r="45" spans="1:16" x14ac:dyDescent="0.15">
      <c r="A45" s="166" t="s">
        <v>
68</v>
      </c>
      <c r="B45" s="166">
        <f>
'実質公債費比率（分子）の構造'!K$49</f>
        <v>
393</v>
      </c>
      <c r="C45" s="166"/>
      <c r="D45" s="166"/>
      <c r="E45" s="166">
        <f>
'実質公債費比率（分子）の構造'!L$49</f>
        <v>
392</v>
      </c>
      <c r="F45" s="166"/>
      <c r="G45" s="166"/>
      <c r="H45" s="166">
        <f>
'実質公債費比率（分子）の構造'!M$49</f>
        <v>
339</v>
      </c>
      <c r="I45" s="166"/>
      <c r="J45" s="166"/>
      <c r="K45" s="166">
        <f>
'実質公債費比率（分子）の構造'!N$49</f>
        <v>
359</v>
      </c>
      <c r="L45" s="166"/>
      <c r="M45" s="166"/>
      <c r="N45" s="166">
        <f>
'実質公債費比率（分子）の構造'!O$49</f>
        <v>
380</v>
      </c>
      <c r="O45" s="166"/>
      <c r="P45" s="166"/>
    </row>
    <row r="46" spans="1:16" x14ac:dyDescent="0.15">
      <c r="A46" s="166" t="s">
        <v>
69</v>
      </c>
      <c r="B46" s="166">
        <f>
'実質公債費比率（分子）の構造'!K$48</f>
        <v>
104</v>
      </c>
      <c r="C46" s="166"/>
      <c r="D46" s="166"/>
      <c r="E46" s="166">
        <f>
'実質公債費比率（分子）の構造'!L$48</f>
        <v>
99</v>
      </c>
      <c r="F46" s="166"/>
      <c r="G46" s="166"/>
      <c r="H46" s="166">
        <f>
'実質公債費比率（分子）の構造'!M$48</f>
        <v>
96</v>
      </c>
      <c r="I46" s="166"/>
      <c r="J46" s="166"/>
      <c r="K46" s="166">
        <f>
'実質公債費比率（分子）の構造'!N$48</f>
        <v>
95</v>
      </c>
      <c r="L46" s="166"/>
      <c r="M46" s="166"/>
      <c r="N46" s="166">
        <f>
'実質公債費比率（分子）の構造'!O$48</f>
        <v>
92</v>
      </c>
      <c r="O46" s="166"/>
      <c r="P46" s="166"/>
    </row>
    <row r="47" spans="1:16" x14ac:dyDescent="0.15">
      <c r="A47" s="166" t="s">
        <v>
70</v>
      </c>
      <c r="B47" s="166" t="str">
        <f>
'実質公債費比率（分子）の構造'!K$47</f>
        <v>
-</v>
      </c>
      <c r="C47" s="166"/>
      <c r="D47" s="166"/>
      <c r="E47" s="166" t="str">
        <f>
'実質公債費比率（分子）の構造'!L$47</f>
        <v>
-</v>
      </c>
      <c r="F47" s="166"/>
      <c r="G47" s="166"/>
      <c r="H47" s="166" t="str">
        <f>
'実質公債費比率（分子）の構造'!M$47</f>
        <v>
-</v>
      </c>
      <c r="I47" s="166"/>
      <c r="J47" s="166"/>
      <c r="K47" s="166" t="str">
        <f>
'実質公債費比率（分子）の構造'!N$47</f>
        <v>
-</v>
      </c>
      <c r="L47" s="166"/>
      <c r="M47" s="166"/>
      <c r="N47" s="166" t="str">
        <f>
'実質公債費比率（分子）の構造'!O$47</f>
        <v>
-</v>
      </c>
      <c r="O47" s="166"/>
      <c r="P47" s="166"/>
    </row>
    <row r="48" spans="1:16" x14ac:dyDescent="0.15">
      <c r="A48" s="166" t="s">
        <v>
71</v>
      </c>
      <c r="B48" s="166" t="str">
        <f>
'実質公債費比率（分子）の構造'!K$46</f>
        <v>
-</v>
      </c>
      <c r="C48" s="166"/>
      <c r="D48" s="166"/>
      <c r="E48" s="166" t="str">
        <f>
'実質公債費比率（分子）の構造'!L$46</f>
        <v>
-</v>
      </c>
      <c r="F48" s="166"/>
      <c r="G48" s="166"/>
      <c r="H48" s="166" t="str">
        <f>
'実質公債費比率（分子）の構造'!M$46</f>
        <v>
-</v>
      </c>
      <c r="I48" s="166"/>
      <c r="J48" s="166"/>
      <c r="K48" s="166" t="str">
        <f>
'実質公債費比率（分子）の構造'!N$46</f>
        <v>
-</v>
      </c>
      <c r="L48" s="166"/>
      <c r="M48" s="166"/>
      <c r="N48" s="166" t="str">
        <f>
'実質公債費比率（分子）の構造'!O$46</f>
        <v>
-</v>
      </c>
      <c r="O48" s="166"/>
      <c r="P48" s="166"/>
    </row>
    <row r="49" spans="1:16" x14ac:dyDescent="0.15">
      <c r="A49" s="166" t="s">
        <v>
72</v>
      </c>
      <c r="B49" s="166">
        <f>
'実質公債費比率（分子）の構造'!K$45</f>
        <v>
2948</v>
      </c>
      <c r="C49" s="166"/>
      <c r="D49" s="166"/>
      <c r="E49" s="166">
        <f>
'実質公債費比率（分子）の構造'!L$45</f>
        <v>
2851</v>
      </c>
      <c r="F49" s="166"/>
      <c r="G49" s="166"/>
      <c r="H49" s="166">
        <f>
'実質公債費比率（分子）の構造'!M$45</f>
        <v>
2878</v>
      </c>
      <c r="I49" s="166"/>
      <c r="J49" s="166"/>
      <c r="K49" s="166">
        <f>
'実質公債費比率（分子）の構造'!N$45</f>
        <v>
2856</v>
      </c>
      <c r="L49" s="166"/>
      <c r="M49" s="166"/>
      <c r="N49" s="166">
        <f>
'実質公債費比率（分子）の構造'!O$45</f>
        <v>
3080</v>
      </c>
      <c r="O49" s="166"/>
      <c r="P49" s="166"/>
    </row>
    <row r="50" spans="1:16" x14ac:dyDescent="0.15">
      <c r="A50" s="166" t="s">
        <v>
73</v>
      </c>
      <c r="B50" s="166" t="e">
        <f>
NA()</f>
        <v>
#N/A</v>
      </c>
      <c r="C50" s="166">
        <f>
IF(ISNUMBER('実質公債費比率（分子）の構造'!K$53),'実質公債費比率（分子）の構造'!K$53,NA())</f>
        <v>
319</v>
      </c>
      <c r="D50" s="166" t="e">
        <f>
NA()</f>
        <v>
#N/A</v>
      </c>
      <c r="E50" s="166" t="e">
        <f>
NA()</f>
        <v>
#N/A</v>
      </c>
      <c r="F50" s="166">
        <f>
IF(ISNUMBER('実質公債費比率（分子）の構造'!L$53),'実質公債費比率（分子）の構造'!L$53,NA())</f>
        <v>
400</v>
      </c>
      <c r="G50" s="166" t="e">
        <f>
NA()</f>
        <v>
#N/A</v>
      </c>
      <c r="H50" s="166" t="e">
        <f>
NA()</f>
        <v>
#N/A</v>
      </c>
      <c r="I50" s="166">
        <f>
IF(ISNUMBER('実質公債費比率（分子）の構造'!M$53),'実質公債費比率（分子）の構造'!M$53,NA())</f>
        <v>
478</v>
      </c>
      <c r="J50" s="166" t="e">
        <f>
NA()</f>
        <v>
#N/A</v>
      </c>
      <c r="K50" s="166" t="e">
        <f>
NA()</f>
        <v>
#N/A</v>
      </c>
      <c r="L50" s="166">
        <f>
IF(ISNUMBER('実質公債費比率（分子）の構造'!N$53),'実質公債費比率（分子）の構造'!N$53,NA())</f>
        <v>
391</v>
      </c>
      <c r="M50" s="166" t="e">
        <f>
NA()</f>
        <v>
#N/A</v>
      </c>
      <c r="N50" s="166" t="e">
        <f>
NA()</f>
        <v>
#N/A</v>
      </c>
      <c r="O50" s="166">
        <f>
IF(ISNUMBER('実質公債費比率（分子）の構造'!O$53),'実質公債費比率（分子）の構造'!O$53,NA())</f>
        <v>
572</v>
      </c>
      <c r="P50" s="166" t="e">
        <f>
NA()</f>
        <v>
#N/A</v>
      </c>
    </row>
    <row r="53" spans="1:16" x14ac:dyDescent="0.15">
      <c r="A53" s="138" t="s">
        <v>
74</v>
      </c>
    </row>
    <row r="54" spans="1:16" x14ac:dyDescent="0.15">
      <c r="A54" s="165"/>
      <c r="B54" s="165" t="str">
        <f>
'将来負担比率（分子）の構造'!I$40</f>
        <v>
H30</v>
      </c>
      <c r="C54" s="165"/>
      <c r="D54" s="165"/>
      <c r="E54" s="165" t="str">
        <f>
'将来負担比率（分子）の構造'!J$40</f>
        <v>
R01</v>
      </c>
      <c r="F54" s="165"/>
      <c r="G54" s="165"/>
      <c r="H54" s="165" t="str">
        <f>
'将来負担比率（分子）の構造'!K$40</f>
        <v>
R02</v>
      </c>
      <c r="I54" s="165"/>
      <c r="J54" s="165"/>
      <c r="K54" s="165" t="str">
        <f>
'将来負担比率（分子）の構造'!L$40</f>
        <v>
R03</v>
      </c>
      <c r="L54" s="165"/>
      <c r="M54" s="165"/>
      <c r="N54" s="165" t="str">
        <f>
'将来負担比率（分子）の構造'!M$40</f>
        <v>
R04</v>
      </c>
      <c r="O54" s="165"/>
      <c r="P54" s="165"/>
    </row>
    <row r="55" spans="1:16" x14ac:dyDescent="0.15">
      <c r="A55" s="165"/>
      <c r="B55" s="165" t="s">
        <v>
75</v>
      </c>
      <c r="C55" s="165"/>
      <c r="D55" s="165" t="s">
        <v>
76</v>
      </c>
      <c r="E55" s="165" t="s">
        <v>
75</v>
      </c>
      <c r="F55" s="165"/>
      <c r="G55" s="165" t="s">
        <v>
76</v>
      </c>
      <c r="H55" s="165" t="s">
        <v>
75</v>
      </c>
      <c r="I55" s="165"/>
      <c r="J55" s="165" t="s">
        <v>
76</v>
      </c>
      <c r="K55" s="165" t="s">
        <v>
75</v>
      </c>
      <c r="L55" s="165"/>
      <c r="M55" s="165" t="s">
        <v>
76</v>
      </c>
      <c r="N55" s="165" t="s">
        <v>
75</v>
      </c>
      <c r="O55" s="165"/>
      <c r="P55" s="165" t="s">
        <v>
76</v>
      </c>
    </row>
    <row r="56" spans="1:16" x14ac:dyDescent="0.15">
      <c r="A56" s="165" t="s">
        <v>
45</v>
      </c>
      <c r="B56" s="165"/>
      <c r="C56" s="165"/>
      <c r="D56" s="165">
        <f>
'将来負担比率（分子）の構造'!I$52</f>
        <v>
31933</v>
      </c>
      <c r="E56" s="165"/>
      <c r="F56" s="165"/>
      <c r="G56" s="165">
        <f>
'将来負担比率（分子）の構造'!J$52</f>
        <v>
31396</v>
      </c>
      <c r="H56" s="165"/>
      <c r="I56" s="165"/>
      <c r="J56" s="165">
        <f>
'将来負担比率（分子）の構造'!K$52</f>
        <v>
30686</v>
      </c>
      <c r="K56" s="165"/>
      <c r="L56" s="165"/>
      <c r="M56" s="165">
        <f>
'将来負担比率（分子）の構造'!L$52</f>
        <v>
30519</v>
      </c>
      <c r="N56" s="165"/>
      <c r="O56" s="165"/>
      <c r="P56" s="165">
        <f>
'将来負担比率（分子）の構造'!M$52</f>
        <v>
29444</v>
      </c>
    </row>
    <row r="57" spans="1:16" x14ac:dyDescent="0.15">
      <c r="A57" s="165" t="s">
        <v>
44</v>
      </c>
      <c r="B57" s="165"/>
      <c r="C57" s="165"/>
      <c r="D57" s="165">
        <f>
'将来負担比率（分子）の構造'!I$51</f>
        <v>
3909</v>
      </c>
      <c r="E57" s="165"/>
      <c r="F57" s="165"/>
      <c r="G57" s="165">
        <f>
'将来負担比率（分子）の構造'!J$51</f>
        <v>
3698</v>
      </c>
      <c r="H57" s="165"/>
      <c r="I57" s="165"/>
      <c r="J57" s="165">
        <f>
'将来負担比率（分子）の構造'!K$51</f>
        <v>
3627</v>
      </c>
      <c r="K57" s="165"/>
      <c r="L57" s="165"/>
      <c r="M57" s="165">
        <f>
'将来負担比率（分子）の構造'!L$51</f>
        <v>
3356</v>
      </c>
      <c r="N57" s="165"/>
      <c r="O57" s="165"/>
      <c r="P57" s="165">
        <f>
'将来負担比率（分子）の構造'!M$51</f>
        <v>
4611</v>
      </c>
    </row>
    <row r="58" spans="1:16" x14ac:dyDescent="0.15">
      <c r="A58" s="165" t="s">
        <v>
43</v>
      </c>
      <c r="B58" s="165"/>
      <c r="C58" s="165"/>
      <c r="D58" s="165">
        <f>
'将来負担比率（分子）の構造'!I$50</f>
        <v>
17482</v>
      </c>
      <c r="E58" s="165"/>
      <c r="F58" s="165"/>
      <c r="G58" s="165">
        <f>
'将来負担比率（分子）の構造'!J$50</f>
        <v>
15977</v>
      </c>
      <c r="H58" s="165"/>
      <c r="I58" s="165"/>
      <c r="J58" s="165">
        <f>
'将来負担比率（分子）の構造'!K$50</f>
        <v>
15916</v>
      </c>
      <c r="K58" s="165"/>
      <c r="L58" s="165"/>
      <c r="M58" s="165">
        <f>
'将来負担比率（分子）の構造'!L$50</f>
        <v>
17756</v>
      </c>
      <c r="N58" s="165"/>
      <c r="O58" s="165"/>
      <c r="P58" s="165">
        <f>
'将来負担比率（分子）の構造'!M$50</f>
        <v>
18803</v>
      </c>
    </row>
    <row r="59" spans="1:16" x14ac:dyDescent="0.15">
      <c r="A59" s="165" t="s">
        <v>
41</v>
      </c>
      <c r="B59" s="165" t="str">
        <f>
'将来負担比率（分子）の構造'!I$49</f>
        <v>
-</v>
      </c>
      <c r="C59" s="165"/>
      <c r="D59" s="165"/>
      <c r="E59" s="165" t="str">
        <f>
'将来負担比率（分子）の構造'!J$49</f>
        <v>
-</v>
      </c>
      <c r="F59" s="165"/>
      <c r="G59" s="165"/>
      <c r="H59" s="165" t="str">
        <f>
'将来負担比率（分子）の構造'!K$49</f>
        <v>
-</v>
      </c>
      <c r="I59" s="165"/>
      <c r="J59" s="165"/>
      <c r="K59" s="165" t="str">
        <f>
'将来負担比率（分子）の構造'!L$49</f>
        <v>
-</v>
      </c>
      <c r="L59" s="165"/>
      <c r="M59" s="165"/>
      <c r="N59" s="165" t="str">
        <f>
'将来負担比率（分子）の構造'!M$49</f>
        <v>
-</v>
      </c>
      <c r="O59" s="165"/>
      <c r="P59" s="165"/>
    </row>
    <row r="60" spans="1:16" x14ac:dyDescent="0.15">
      <c r="A60" s="165" t="s">
        <v>
40</v>
      </c>
      <c r="B60" s="165" t="str">
        <f>
'将来負担比率（分子）の構造'!I$48</f>
        <v>
-</v>
      </c>
      <c r="C60" s="165"/>
      <c r="D60" s="165"/>
      <c r="E60" s="165" t="str">
        <f>
'将来負担比率（分子）の構造'!J$48</f>
        <v>
-</v>
      </c>
      <c r="F60" s="165"/>
      <c r="G60" s="165"/>
      <c r="H60" s="165" t="str">
        <f>
'将来負担比率（分子）の構造'!K$48</f>
        <v>
-</v>
      </c>
      <c r="I60" s="165"/>
      <c r="J60" s="165"/>
      <c r="K60" s="165" t="str">
        <f>
'将来負担比率（分子）の構造'!L$48</f>
        <v>
-</v>
      </c>
      <c r="L60" s="165"/>
      <c r="M60" s="165"/>
      <c r="N60" s="165" t="str">
        <f>
'将来負担比率（分子）の構造'!M$48</f>
        <v>
-</v>
      </c>
      <c r="O60" s="165"/>
      <c r="P60" s="165"/>
    </row>
    <row r="61" spans="1:16" x14ac:dyDescent="0.15">
      <c r="A61" s="165" t="s">
        <v>
38</v>
      </c>
      <c r="B61" s="165">
        <f>
'将来負担比率（分子）の構造'!I$46</f>
        <v>
4</v>
      </c>
      <c r="C61" s="165"/>
      <c r="D61" s="165"/>
      <c r="E61" s="165">
        <f>
'将来負担比率（分子）の構造'!J$46</f>
        <v>
1</v>
      </c>
      <c r="F61" s="165"/>
      <c r="G61" s="165"/>
      <c r="H61" s="165" t="str">
        <f>
'将来負担比率（分子）の構造'!K$46</f>
        <v>
-</v>
      </c>
      <c r="I61" s="165"/>
      <c r="J61" s="165"/>
      <c r="K61" s="165" t="str">
        <f>
'将来負担比率（分子）の構造'!L$46</f>
        <v>
-</v>
      </c>
      <c r="L61" s="165"/>
      <c r="M61" s="165"/>
      <c r="N61" s="165">
        <f>
'将来負担比率（分子）の構造'!M$46</f>
        <v>
2</v>
      </c>
      <c r="O61" s="165"/>
      <c r="P61" s="165"/>
    </row>
    <row r="62" spans="1:16" x14ac:dyDescent="0.15">
      <c r="A62" s="165" t="s">
        <v>
37</v>
      </c>
      <c r="B62" s="165">
        <f>
'将来負担比率（分子）の構造'!I$45</f>
        <v>
4510</v>
      </c>
      <c r="C62" s="165"/>
      <c r="D62" s="165"/>
      <c r="E62" s="165">
        <f>
'将来負担比率（分子）の構造'!J$45</f>
        <v>
4650</v>
      </c>
      <c r="F62" s="165"/>
      <c r="G62" s="165"/>
      <c r="H62" s="165">
        <f>
'将来負担比率（分子）の構造'!K$45</f>
        <v>
4774</v>
      </c>
      <c r="I62" s="165"/>
      <c r="J62" s="165"/>
      <c r="K62" s="165">
        <f>
'将来負担比率（分子）の構造'!L$45</f>
        <v>
5075</v>
      </c>
      <c r="L62" s="165"/>
      <c r="M62" s="165"/>
      <c r="N62" s="165">
        <f>
'将来負担比率（分子）の構造'!M$45</f>
        <v>
5396</v>
      </c>
      <c r="O62" s="165"/>
      <c r="P62" s="165"/>
    </row>
    <row r="63" spans="1:16" x14ac:dyDescent="0.15">
      <c r="A63" s="165" t="s">
        <v>
36</v>
      </c>
      <c r="B63" s="165">
        <f>
'将来負担比率（分子）の構造'!I$44</f>
        <v>
4533</v>
      </c>
      <c r="C63" s="165"/>
      <c r="D63" s="165"/>
      <c r="E63" s="165">
        <f>
'将来負担比率（分子）の構造'!J$44</f>
        <v>
4281</v>
      </c>
      <c r="F63" s="165"/>
      <c r="G63" s="165"/>
      <c r="H63" s="165">
        <f>
'将来負担比率（分子）の構造'!K$44</f>
        <v>
4051</v>
      </c>
      <c r="I63" s="165"/>
      <c r="J63" s="165"/>
      <c r="K63" s="165">
        <f>
'将来負担比率（分子）の構造'!L$44</f>
        <v>
3839</v>
      </c>
      <c r="L63" s="165"/>
      <c r="M63" s="165"/>
      <c r="N63" s="165">
        <f>
'将来負担比率（分子）の構造'!M$44</f>
        <v>
3620</v>
      </c>
      <c r="O63" s="165"/>
      <c r="P63" s="165"/>
    </row>
    <row r="64" spans="1:16" x14ac:dyDescent="0.15">
      <c r="A64" s="165" t="s">
        <v>
35</v>
      </c>
      <c r="B64" s="165">
        <f>
'将来負担比率（分子）の構造'!I$43</f>
        <v>
924</v>
      </c>
      <c r="C64" s="165"/>
      <c r="D64" s="165"/>
      <c r="E64" s="165">
        <f>
'将来負担比率（分子）の構造'!J$43</f>
        <v>
942</v>
      </c>
      <c r="F64" s="165"/>
      <c r="G64" s="165"/>
      <c r="H64" s="165">
        <f>
'将来負担比率（分子）の構造'!K$43</f>
        <v>
852</v>
      </c>
      <c r="I64" s="165"/>
      <c r="J64" s="165"/>
      <c r="K64" s="165">
        <f>
'将来負担比率（分子）の構造'!L$43</f>
        <v>
834</v>
      </c>
      <c r="L64" s="165"/>
      <c r="M64" s="165"/>
      <c r="N64" s="165">
        <f>
'将来負担比率（分子）の構造'!M$43</f>
        <v>
822</v>
      </c>
      <c r="O64" s="165"/>
      <c r="P64" s="165"/>
    </row>
    <row r="65" spans="1:16" x14ac:dyDescent="0.15">
      <c r="A65" s="165" t="s">
        <v>
34</v>
      </c>
      <c r="B65" s="165">
        <f>
'将来負担比率（分子）の構造'!I$42</f>
        <v>
1265</v>
      </c>
      <c r="C65" s="165"/>
      <c r="D65" s="165"/>
      <c r="E65" s="165">
        <f>
'将来負担比率（分子）の構造'!J$42</f>
        <v>
1234</v>
      </c>
      <c r="F65" s="165"/>
      <c r="G65" s="165"/>
      <c r="H65" s="165">
        <f>
'将来負担比率（分子）の構造'!K$42</f>
        <v>
1155</v>
      </c>
      <c r="I65" s="165"/>
      <c r="J65" s="165"/>
      <c r="K65" s="165">
        <f>
'将来負担比率（分子）の構造'!L$42</f>
        <v>
1081</v>
      </c>
      <c r="L65" s="165"/>
      <c r="M65" s="165"/>
      <c r="N65" s="165">
        <f>
'将来負担比率（分子）の構造'!M$42</f>
        <v>
1007</v>
      </c>
      <c r="O65" s="165"/>
      <c r="P65" s="165"/>
    </row>
    <row r="66" spans="1:16" x14ac:dyDescent="0.15">
      <c r="A66" s="165" t="s">
        <v>
33</v>
      </c>
      <c r="B66" s="165">
        <f>
'将来負担比率（分子）の構造'!I$41</f>
        <v>
30221</v>
      </c>
      <c r="C66" s="165"/>
      <c r="D66" s="165"/>
      <c r="E66" s="165">
        <f>
'将来負担比率（分子）の構造'!J$41</f>
        <v>
31024</v>
      </c>
      <c r="F66" s="165"/>
      <c r="G66" s="165"/>
      <c r="H66" s="165">
        <f>
'将来負担比率（分子）の構造'!K$41</f>
        <v>
31055</v>
      </c>
      <c r="I66" s="165"/>
      <c r="J66" s="165"/>
      <c r="K66" s="165">
        <f>
'将来負担比率（分子）の構造'!L$41</f>
        <v>
31615</v>
      </c>
      <c r="L66" s="165"/>
      <c r="M66" s="165"/>
      <c r="N66" s="165">
        <f>
'将来負担比率（分子）の構造'!M$41</f>
        <v>
31159</v>
      </c>
      <c r="O66" s="165"/>
      <c r="P66" s="165"/>
    </row>
    <row r="67" spans="1:16" x14ac:dyDescent="0.15">
      <c r="A67" s="165" t="s">
        <v>
77</v>
      </c>
      <c r="B67" s="165" t="e">
        <f>
NA()</f>
        <v>
#N/A</v>
      </c>
      <c r="C67" s="165">
        <f>
IF(ISNUMBER('将来負担比率（分子）の構造'!I$53), IF('将来負担比率（分子）の構造'!I$53 &lt; 0, 0, '将来負担比率（分子）の構造'!I$53), NA())</f>
        <v>
0</v>
      </c>
      <c r="D67" s="165" t="e">
        <f>
NA()</f>
        <v>
#N/A</v>
      </c>
      <c r="E67" s="165" t="e">
        <f>
NA()</f>
        <v>
#N/A</v>
      </c>
      <c r="F67" s="165">
        <f>
IF(ISNUMBER('将来負担比率（分子）の構造'!J$53), IF('将来負担比率（分子）の構造'!J$53 &lt; 0, 0, '将来負担比率（分子）の構造'!J$53), NA())</f>
        <v>
0</v>
      </c>
      <c r="G67" s="165" t="e">
        <f>
NA()</f>
        <v>
#N/A</v>
      </c>
      <c r="H67" s="165" t="e">
        <f>
NA()</f>
        <v>
#N/A</v>
      </c>
      <c r="I67" s="165">
        <f>
IF(ISNUMBER('将来負担比率（分子）の構造'!K$53), IF('将来負担比率（分子）の構造'!K$53 &lt; 0, 0, '将来負担比率（分子）の構造'!K$53), NA())</f>
        <v>
0</v>
      </c>
      <c r="J67" s="165" t="e">
        <f>
NA()</f>
        <v>
#N/A</v>
      </c>
      <c r="K67" s="165" t="e">
        <f>
NA()</f>
        <v>
#N/A</v>
      </c>
      <c r="L67" s="165">
        <f>
IF(ISNUMBER('将来負担比率（分子）の構造'!L$53), IF('将来負担比率（分子）の構造'!L$53 &lt; 0, 0, '将来負担比率（分子）の構造'!L$53), NA())</f>
        <v>
0</v>
      </c>
      <c r="M67" s="165" t="e">
        <f>
NA()</f>
        <v>
#N/A</v>
      </c>
      <c r="N67" s="165" t="e">
        <f>
NA()</f>
        <v>
#N/A</v>
      </c>
      <c r="O67" s="165">
        <f>
IF(ISNUMBER('将来負担比率（分子）の構造'!M$53), IF('将来負担比率（分子）の構造'!M$53 &lt; 0, 0, '将来負担比率（分子）の構造'!M$53), NA())</f>
        <v>
0</v>
      </c>
      <c r="P67" s="165" t="e">
        <f>
NA()</f>
        <v>
#N/A</v>
      </c>
    </row>
    <row r="70" spans="1:16" x14ac:dyDescent="0.15">
      <c r="A70" s="167" t="s">
        <v>
78</v>
      </c>
      <c r="B70" s="167"/>
      <c r="C70" s="167"/>
      <c r="D70" s="167"/>
      <c r="E70" s="167"/>
      <c r="F70" s="167"/>
    </row>
    <row r="71" spans="1:16" x14ac:dyDescent="0.15">
      <c r="A71" s="168"/>
      <c r="B71" s="168" t="str">
        <f>
基金残高に係る経年分析!F54</f>
        <v>
R02</v>
      </c>
      <c r="C71" s="168" t="str">
        <f>
基金残高に係る経年分析!G54</f>
        <v>
R03</v>
      </c>
      <c r="D71" s="168" t="str">
        <f>
基金残高に係る経年分析!H54</f>
        <v>
R04</v>
      </c>
    </row>
    <row r="72" spans="1:16" x14ac:dyDescent="0.15">
      <c r="A72" s="168" t="s">
        <v>
79</v>
      </c>
      <c r="B72" s="169">
        <f>
基金残高に係る経年分析!F55</f>
        <v>
4044</v>
      </c>
      <c r="C72" s="169">
        <f>
基金残高に係る経年分析!G55</f>
        <v>
5126</v>
      </c>
      <c r="D72" s="169">
        <f>
基金残高に係る経年分析!H55</f>
        <v>
7925</v>
      </c>
    </row>
    <row r="73" spans="1:16" x14ac:dyDescent="0.15">
      <c r="A73" s="168" t="s">
        <v>
80</v>
      </c>
      <c r="B73" s="169">
        <f>
基金残高に係る経年分析!F56</f>
        <v>
299</v>
      </c>
      <c r="C73" s="169">
        <f>
基金残高に係る経年分析!G56</f>
        <v>
1020</v>
      </c>
      <c r="D73" s="169">
        <f>
基金残高に係る経年分析!H56</f>
        <v>
1021</v>
      </c>
    </row>
    <row r="74" spans="1:16" x14ac:dyDescent="0.15">
      <c r="A74" s="168" t="s">
        <v>
81</v>
      </c>
      <c r="B74" s="169">
        <f>
基金残高に係る経年分析!F57</f>
        <v>
7053</v>
      </c>
      <c r="C74" s="169">
        <f>
基金残高に係る経年分析!G57</f>
        <v>
7044</v>
      </c>
      <c r="D74" s="169">
        <f>
基金残高に係る経年分析!H57</f>
        <v>
6935</v>
      </c>
    </row>
  </sheetData>
  <sheetProtection algorithmName="SHA-512" hashValue="UcvYK0dnZ1ZTArwlag54RaRuQ9zVtuq55FCfaasFjuhU7LgQKC4kjPXeNlngmYOBhK3IMtnUf8hk8/itDtYVGg==" saltValue="twEMYdF7A+e6Q180+wmZYA==" spinCount="100000" sheet="1" objects="1" scenarios="1"/>
  <phoneticPr fontId="2"/>
  <pageMargins left="0.78700000000000003" right="0.78700000000000003" top="0.98399999999999999" bottom="0.98399999999999999" header="0.51200000000000001" footer="0.51200000000000001"/>
  <headerFooter alignWithMargins="0"/>
</worksheet>
</file>

<file path=xl/sharedStrings.xml><?xml version="1.0" encoding="utf-8"?>
<sst xmlns="http://schemas.openxmlformats.org/spreadsheetml/2006/main" count="1079" uniqueCount="616">
  <si>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</si>
  <si>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</si>
  <si>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</si>
  <si>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</si>
  <si>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</si>
  <si>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</si>
  <si>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</si>
  <si>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</si>
  <si>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</si>
  <si>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</si>
  <si>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</si>
  <si>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</si>
  <si>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</si>
  <si>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</si>
  <si>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</si>
  <si>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</si>
  <si>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</si>
  <si>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</si>
  <si>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</si>
  <si>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</si>
  <si>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</si>
  <si>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</si>
  <si>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</si>
  <si>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</si>
  <si>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</si>
  <si>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</si>
  <si>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</si>
  <si>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</si>
  <si>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</si>
  <si>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</si>
  <si>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</si>
  <si>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</si>
  <si>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</si>
  <si>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</si>
  <si>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</si>
  <si>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</si>
  <si>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</si>
  <si>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</si>
  <si>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</si>
  <si>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</si>
  <si>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</si>
  <si>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</si>
  <si>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</si>
  <si>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</si>
  <si>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</si>
  <si>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</si>
  <si>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</si>
  <si>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</si>
  <si>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</si>
  <si>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</si>
  <si>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</si>
  <si>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</si>
  <si>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</si>
  <si>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</si>
  <si>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</si>
  <si>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</si>
  <si>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</si>
  <si>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</si>
  <si>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</si>
  <si>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</si>
  <si>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</si>
  <si>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</si>
  <si>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</si>
  <si>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</si>
  <si>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</si>
  <si>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</si>
  <si>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</si>
  <si>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</si>
  <si>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</si>
  <si>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</si>
  <si>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</si>
  <si>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</si>
  <si>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</si>
  <si>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</si>
  <si>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</si>
  <si>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</si>
  <si>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</si>
  <si>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</si>
  <si>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</si>
  <si>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</si>
  <si>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</si>
  <si>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</si>
  <si>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</si>
  <si>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</si>
  <si>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</si>
  <si>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</si>
  <si>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</si>
  <si>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</si>
  <si>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</si>
  <si>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</si>
  <si>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</si>
  <si>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</si>
  <si>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</si>
  <si>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</si>
  <si>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</si>
  <si>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</si>
  <si>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</si>
  <si>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</si>
  <si>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</si>
  <si>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</si>
  <si>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佐倉市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</si>
  <si>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</si>
  <si>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</si>
  <si>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</si>
  <si>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</si>
  <si>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</si>
  <si>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</si>
  <si>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</si>
  <si>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</si>
  <si>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</si>
  <si>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</si>
  <si>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</si>
  <si>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</si>
  <si>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</si>
  <si>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</si>
  <si>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</si>
  <si>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</si>
  <si>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</si>
  <si>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</si>
  <si>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</si>
  <si>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</si>
  <si>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</si>
  <si>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</si>
  <si>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</si>
  <si>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</si>
  <si>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</si>
  <si>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</si>
  <si>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</si>
  <si>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</si>
  <si>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</si>
  <si>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</si>
  <si>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</si>
  <si>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</si>
  <si>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</si>
  <si>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</si>
  <si>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</si>
  <si>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</si>
  <si>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</si>
  <si>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</si>
  <si>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</si>
  <si>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</si>
  <si>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</si>
  <si>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</si>
  <si>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</si>
  <si>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</si>
  <si>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</si>
  <si>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</si>
  <si>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</si>
  <si>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</si>
  <si>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</si>
  <si>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</si>
  <si>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</si>
  <si>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</si>
  <si>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</si>
  <si>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</si>
  <si>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</si>
  <si>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</si>
  <si>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</si>
  <si>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</si>
  <si>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</si>
  <si>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</si>
  <si>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</si>
  <si>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</si>
  <si>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</si>
  <si>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</si>
  <si>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</si>
  <si>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</si>
  <si>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</si>
  <si>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</si>
  <si>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</si>
  <si>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</si>
  <si>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</si>
  <si>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</si>
  <si>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</si>
  <si>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</si>
  <si>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</si>
  <si>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</si>
  <si>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</si>
  <si>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</si>
  <si>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</si>
  <si>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</si>
  <si>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</si>
  <si>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</si>
  <si>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</si>
  <si>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</si>
  <si>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</si>
  <si>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</si>
  <si>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</si>
  <si>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</si>
  <si>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</si>
  <si>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</si>
  <si>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</si>
  <si>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</si>
  <si>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</si>
  <si>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</si>
  <si>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</si>
  <si>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</si>
  <si>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</si>
  <si>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</si>
  <si>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</si>
  <si>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</si>
  <si>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</si>
  <si>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</si>
  <si>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</si>
  <si>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</si>
  <si>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</si>
  <si>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</si>
  <si>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</si>
  <si>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</si>
  <si>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</si>
  <si>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</si>
  <si>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</si>
  <si>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</si>
  <si>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</si>
  <si>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</si>
  <si>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</si>
  <si>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千葉県佐倉市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</si>
  <si>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</si>
  <si>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</si>
  <si>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</si>
  <si>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</si>
  <si>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</si>
  <si>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</si>
  <si>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</si>
  <si>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</si>
  <si>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</si>
  <si>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</si>
  <si>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</si>
  <si>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</si>
  <si>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</si>
  <si>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</si>
  <si>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</si>
  <si>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</si>
  <si>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</si>
  <si>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</si>
  <si>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</si>
  <si>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</si>
  <si>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</si>
  <si>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</si>
  <si>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</si>
  <si>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</si>
  <si>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</si>
  <si>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</si>
  <si>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</si>
  <si>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</si>
  <si>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</si>
  <si>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</si>
  <si>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</si>
  <si>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</si>
  <si>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</si>
  <si>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</si>
  <si>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</si>
  <si>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</si>
  <si>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</si>
  <si>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</si>
  <si>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</si>
  <si>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</si>
  <si>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</si>
  <si>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</si>
  <si>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</si>
  <si>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</si>
  <si>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</si>
  <si>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</si>
  <si>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</si>
  <si>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</si>
  <si>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</si>
  <si>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</si>
  <si>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</si>
  <si>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</si>
  <si>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</si>
  <si>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</si>
  <si>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</si>
  <si>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</si>
  <si>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</si>
  <si>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</si>
  <si>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</si>
  <si>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</si>
  <si>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</si>
  <si>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</si>
  <si>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</si>
  <si>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</si>
  <si>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</si>
  <si>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</si>
  <si>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</si>
  <si>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</si>
  <si>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</si>
  <si>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</si>
  <si>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</si>
  <si>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</si>
  <si>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</si>
  <si>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</si>
  <si>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</si>
  <si>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</si>
  <si>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</si>
  <si>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</si>
  <si>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</si>
  <si>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</si>
  <si>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</si>
  <si>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</si>
  <si>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</si>
  <si>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</si>
  <si>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</si>
  <si>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</si>
  <si>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</si>
  <si>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</si>
  <si>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</si>
  <si>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</si>
  <si>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</si>
  <si>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</si>
  <si>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</si>
  <si>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</si>
  <si>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</si>
  <si>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</si>
  <si>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</si>
  <si>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</si>
  <si>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</si>
  <si>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</si>
  <si>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</si>
  <si>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</si>
  <si>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</si>
  <si>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</si>
  <si>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</si>
  <si>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</si>
  <si>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</si>
  <si>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</si>
  <si>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</si>
  <si>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</si>
  <si>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</si>
  <si>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</si>
  <si>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</si>
  <si>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</si>
  <si>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</si>
  <si>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</si>
  <si>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</si>
  <si>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</si>
  <si>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</si>
  <si>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</si>
  <si>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</si>
  <si>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</si>
  <si>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</si>
  <si>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</si>
  <si>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</si>
  <si>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</si>
  <si>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</si>
  <si>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</si>
  <si>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</si>
  <si>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</si>
  <si>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</si>
  <si>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</si>
  <si>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</si>
  <si>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</si>
  <si>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</si>
  <si>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</si>
  <si>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</si>
  <si>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</si>
  <si>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</si>
  <si>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</si>
  <si>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</si>
  <si>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</si>
  <si>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</si>
  <si>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</si>
  <si>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</si>
  <si>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</si>
  <si>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</si>
  <si>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</si>
  <si>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</si>
  <si>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</si>
  <si>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</si>
  <si>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</si>
  <si>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千葉県佐倉市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</si>
  <si>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</si>
  <si>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</si>
  <si>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</si>
  <si>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</si>
  <si>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</si>
  <si>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</si>
  <si>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</si>
  <si>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</si>
  <si>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</si>
  <si>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</si>
  <si>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</si>
  <si>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</si>
  <si>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</si>
  <si>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</si>
  <si>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</si>
  <si>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</si>
  <si>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</si>
  <si>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</si>
  <si>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</si>
  <si>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</si>
  <si>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</si>
  <si>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t>
    <phoneticPr fontId="5"/>
  </si>
  <si>
    <t>災害共済事業特別会計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</si>
  <si>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</si>
  <si>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</si>
  <si>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</si>
  <si>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</si>
  <si>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</si>
  <si>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</si>
  <si>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</si>
  <si>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</si>
  <si>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</si>
  <si>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</si>
  <si>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</si>
  <si>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</si>
  <si>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</si>
  <si>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</si>
  <si>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</si>
  <si>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</si>
  <si>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</si>
  <si>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</si>
  <si>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</si>
  <si>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</si>
  <si>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</si>
  <si>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</si>
  <si>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</si>
  <si>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</si>
  <si>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</si>
  <si>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</si>
  <si>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</si>
  <si>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</si>
  <si>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</si>
  <si>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</si>
  <si>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</si>
  <si>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</si>
  <si>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</si>
  <si>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</si>
  <si>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</si>
  <si>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</si>
  <si>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</si>
  <si>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</si>
  <si>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</si>
  <si>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</si>
  <si>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</si>
  <si>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</si>
  <si>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</si>
  <si>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</si>
  <si>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</si>
  <si>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</si>
  <si>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</si>
  <si>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</si>
  <si>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</si>
  <si>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</si>
  <si>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</si>
  <si>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</si>
  <si>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</si>
  <si>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</si>
  <si>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</si>
  <si>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</si>
  <si>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</si>
  <si>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</si>
  <si>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</si>
  <si>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</si>
  <si>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</si>
  <si>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</si>
  <si>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</si>
  <si>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</si>
  <si>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</si>
  <si>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</si>
  <si>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</si>
  <si>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</si>
  <si>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</si>
  <si>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</si>
  <si>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</si>
  <si>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</si>
  <si>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</si>
  <si>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</si>
  <si>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</si>
  <si>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</si>
  <si>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</si>
  <si>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</si>
  <si>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</si>
  <si>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</si>
  <si>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</si>
  <si>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</si>
  <si>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</si>
  <si>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</si>
  <si>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</si>
  <si>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</si>
  <si>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</si>
  <si>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</si>
  <si>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</si>
  <si>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</si>
  <si>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</si>
  <si>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</si>
  <si>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</si>
  <si>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</si>
  <si>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</si>
  <si>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</si>
  <si>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</si>
  <si>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</si>
  <si>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</si>
  <si>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</si>
  <si>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</si>
  <si>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</si>
  <si>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</si>
  <si>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</si>
  <si>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</si>
  <si>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</si>
  <si>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</si>
  <si>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</si>
  <si>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</si>
  <si>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</si>
  <si>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</si>
  <si>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</si>
  <si>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</si>
  <si>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</si>
  <si>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</si>
  <si>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</si>
  <si>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</si>
  <si>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</si>
  <si>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</si>
  <si>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</si>
  <si>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</si>
  <si>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</si>
  <si>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</si>
  <si>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</si>
  <si>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</si>
  <si>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</si>
  <si>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</si>
  <si>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</si>
  <si>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</si>
  <si>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</si>
  <si>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</si>
  <si>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</si>
  <si>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</si>
  <si>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</si>
  <si>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</si>
  <si>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</si>
  <si>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</si>
  <si>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</si>
  <si>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</si>
  <si>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</si>
  <si>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</si>
  <si>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</si>
  <si>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</si>
  <si>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</si>
  <si>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</si>
  <si>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</si>
  <si>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</si>
  <si>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</si>
  <si>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</si>
  <si>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</si>
  <si>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</si>
  <si>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</si>
  <si>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</si>
  <si>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</si>
  <si>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</si>
  <si>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</si>
  <si>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</si>
  <si>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</si>
  <si>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</si>
  <si>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</si>
  <si>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</si>
  <si>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</si>
  <si>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</si>
  <si>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</si>
  <si>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</si>
  <si>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</si>
  <si>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</si>
  <si>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</si>
  <si>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</si>
  <si>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</si>
  <si>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</si>
  <si>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</si>
  <si>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</si>
  <si>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</si>
  <si>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</si>
  <si>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</si>
  <si>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</si>
  <si>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</si>
  <si>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</si>
  <si>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</si>
  <si>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</si>
  <si>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</si>
  <si>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</si>
  <si>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2.96</t>
  </si>
  <si>
    <t>▲ 4.14</t>
  </si>
  <si>
    <t>水道事業会計</t>
  </si>
  <si>
    <t>下水道事業会計</t>
  </si>
  <si>
    <t>一般会計</t>
  </si>
  <si>
    <t>介護保険特別会計</t>
  </si>
  <si>
    <t>国民健康保険特別会計</t>
  </si>
  <si>
    <t>後期高齢者医療特別会計</t>
  </si>
  <si>
    <t>災害共済事業特別会計</t>
  </si>
  <si>
    <t>公共用地取得事業特別会計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</si>
  <si>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</si>
  <si>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</si>
  <si>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</si>
  <si>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</si>
  <si>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</si>
  <si>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</si>
  <si>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</si>
  <si>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</si>
  <si>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</si>
  <si>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千葉県市町村総合事務組合（一般会計）</t>
    <rPh sb="0" eb="12">
      <t>チバケンシチョウソンソウゴウジムクミアイ</t>
    </rPh>
    <rPh sb="13" eb="17">
      <t>イッパンカイケイ</t>
    </rPh>
    <phoneticPr fontId="2"/>
  </si>
  <si>
    <t>千葉県市町村総合事務組合（千葉県自治会館管理運営特別会計）</t>
    <rPh sb="0" eb="12">
      <t>チバケンシチョウソンソウゴウジムクミアイ</t>
    </rPh>
    <rPh sb="13" eb="20">
      <t>チバケンジチカイカン</t>
    </rPh>
    <rPh sb="20" eb="24">
      <t>カンリウンエイ</t>
    </rPh>
    <rPh sb="24" eb="28">
      <t>トクベツカイケイ</t>
    </rPh>
    <phoneticPr fontId="2"/>
  </si>
  <si>
    <t>千葉県市町村総合事務組合（千葉県自治研修センター特別会計）</t>
    <rPh sb="0" eb="12">
      <t>チバケンシチョウソンソウゴウジムクミアイ</t>
    </rPh>
    <rPh sb="13" eb="20">
      <t>チバケンジチケンシュウ</t>
    </rPh>
    <rPh sb="24" eb="28">
      <t>トクベツカイケイ</t>
    </rPh>
    <phoneticPr fontId="2"/>
  </si>
  <si>
    <t>千葉県市町村総合事務組合（千葉県市町村交通災害共済特別会計）</t>
    <rPh sb="0" eb="12">
      <t>チバケンシチョウソンソウゴウジムクミアイ</t>
    </rPh>
    <rPh sb="13" eb="19">
      <t>チバケンシチョウソン</t>
    </rPh>
    <rPh sb="19" eb="25">
      <t>コウツウサイガイキョウサイ</t>
    </rPh>
    <rPh sb="25" eb="29">
      <t>トクベツカイケイ</t>
    </rPh>
    <phoneticPr fontId="2"/>
  </si>
  <si>
    <t>千葉県後期高齢者医療広域連合（一般会計）</t>
    <rPh sb="0" eb="10">
      <t>チバケンコウキコウレイシャイリョウ</t>
    </rPh>
    <rPh sb="10" eb="14">
      <t>コウイキレンゴウ</t>
    </rPh>
    <rPh sb="15" eb="19">
      <t>イッパンカイケイ</t>
    </rPh>
    <phoneticPr fontId="2"/>
  </si>
  <si>
    <t>千葉県後期高齢者医療広域連合（後期高齢者医療特別会計）</t>
    <rPh sb="0" eb="10">
      <t>チバケンコウキコウレイシャイリョウ</t>
    </rPh>
    <rPh sb="10" eb="14">
      <t>コウイキレンゴウ</t>
    </rPh>
    <rPh sb="15" eb="26">
      <t>コウキコウレイシャイリョウトクベツカイケイ</t>
    </rPh>
    <phoneticPr fontId="2"/>
  </si>
  <si>
    <t>佐倉市、酒々井町清掃組合（一般会計）</t>
    <rPh sb="0" eb="3">
      <t>サクラシ</t>
    </rPh>
    <rPh sb="4" eb="8">
      <t>シスイマチ</t>
    </rPh>
    <rPh sb="8" eb="12">
      <t>セイソウクミアイ</t>
    </rPh>
    <rPh sb="13" eb="17">
      <t>イッパンカイケイ</t>
    </rPh>
    <phoneticPr fontId="2"/>
  </si>
  <si>
    <t>佐倉市八街市酒々井町消防組合（一般会計）</t>
    <rPh sb="0" eb="6">
      <t>サクラシヤチマタシ</t>
    </rPh>
    <rPh sb="6" eb="10">
      <t>シスイマチ</t>
    </rPh>
    <rPh sb="10" eb="14">
      <t>ショウボウクミアイ</t>
    </rPh>
    <rPh sb="15" eb="19">
      <t>イッパンカイケイ</t>
    </rPh>
    <phoneticPr fontId="2"/>
  </si>
  <si>
    <t>印旛衛生施設管理組合（一般会計）</t>
    <rPh sb="0" eb="2">
      <t>インバ</t>
    </rPh>
    <rPh sb="2" eb="4">
      <t>エイセイ</t>
    </rPh>
    <rPh sb="4" eb="6">
      <t>シセツ</t>
    </rPh>
    <rPh sb="6" eb="8">
      <t>カンリ</t>
    </rPh>
    <rPh sb="8" eb="10">
      <t>クミアイ</t>
    </rPh>
    <rPh sb="11" eb="13">
      <t>イッパン</t>
    </rPh>
    <rPh sb="13" eb="15">
      <t>カイケイ</t>
    </rPh>
    <phoneticPr fontId="2"/>
  </si>
  <si>
    <t>佐倉市、四街道市、酒々井町葬祭組合（一般会計）</t>
    <rPh sb="0" eb="3">
      <t>サクラシ</t>
    </rPh>
    <rPh sb="4" eb="8">
      <t>ヨツカイドウシ</t>
    </rPh>
    <rPh sb="9" eb="13">
      <t>シスイマチ</t>
    </rPh>
    <rPh sb="13" eb="17">
      <t>ソウサイクミアイ</t>
    </rPh>
    <rPh sb="18" eb="22">
      <t>イッパンカイケイ</t>
    </rPh>
    <phoneticPr fontId="2"/>
  </si>
  <si>
    <t>印旛利根川水防事務組合（一般会計）</t>
    <rPh sb="0" eb="5">
      <t>インバトネガワ</t>
    </rPh>
    <rPh sb="5" eb="11">
      <t>スイボウジムクミアイ</t>
    </rPh>
    <rPh sb="12" eb="16">
      <t>イッパンカイケイ</t>
    </rPh>
    <phoneticPr fontId="2"/>
  </si>
  <si>
    <t>印旛郡市広域市町村圏事務組合（一般会計）</t>
    <rPh sb="0" eb="4">
      <t>インバグンシ</t>
    </rPh>
    <rPh sb="4" eb="6">
      <t>コウイキ</t>
    </rPh>
    <rPh sb="6" eb="9">
      <t>シチョウソン</t>
    </rPh>
    <rPh sb="9" eb="10">
      <t>ケン</t>
    </rPh>
    <rPh sb="10" eb="12">
      <t>ジム</t>
    </rPh>
    <rPh sb="12" eb="14">
      <t>クミアイ</t>
    </rPh>
    <rPh sb="15" eb="17">
      <t>イッパン</t>
    </rPh>
    <rPh sb="17" eb="19">
      <t>カイケイ</t>
    </rPh>
    <phoneticPr fontId="2"/>
  </si>
  <si>
    <t>印旛郡市広域市町村圏事務組合（水道用水供給事業会計）</t>
    <rPh sb="0" eb="4">
      <t>インバグンシ</t>
    </rPh>
    <rPh sb="4" eb="6">
      <t>コウイキ</t>
    </rPh>
    <rPh sb="6" eb="9">
      <t>シチョウソン</t>
    </rPh>
    <rPh sb="9" eb="10">
      <t>ケン</t>
    </rPh>
    <rPh sb="10" eb="12">
      <t>ジム</t>
    </rPh>
    <rPh sb="12" eb="14">
      <t>クミアイ</t>
    </rPh>
    <rPh sb="15" eb="19">
      <t>スイドウヨウスイ</t>
    </rPh>
    <rPh sb="19" eb="21">
      <t>キョウキュウ</t>
    </rPh>
    <rPh sb="21" eb="25">
      <t>ジギョウカイケイ</t>
    </rPh>
    <phoneticPr fontId="2"/>
  </si>
  <si>
    <t xml:space="preserve"> 佐倉国際交流基金</t>
    <rPh sb="1" eb="9">
      <t>サクラコクサイコウリュウキキン</t>
    </rPh>
    <phoneticPr fontId="2"/>
  </si>
  <si>
    <t>佐倉緑の基金</t>
    <rPh sb="0" eb="2">
      <t>サクラ</t>
    </rPh>
    <rPh sb="2" eb="3">
      <t>ミドリ</t>
    </rPh>
    <rPh sb="4" eb="6">
      <t>キキン</t>
    </rPh>
    <phoneticPr fontId="2"/>
  </si>
  <si>
    <t>印旛郡市文化財センター</t>
    <rPh sb="0" eb="4">
      <t>インバグンシ</t>
    </rPh>
    <rPh sb="4" eb="7">
      <t>ブンカザイ</t>
    </rPh>
    <phoneticPr fontId="2"/>
  </si>
  <si>
    <t>庁舎建設基金</t>
    <rPh sb="0" eb="6">
      <t>チョウシャケンセツキキン</t>
    </rPh>
    <phoneticPr fontId="5"/>
  </si>
  <si>
    <t>ふるさと事業基金</t>
    <rPh sb="4" eb="6">
      <t>ジギョウ</t>
    </rPh>
    <rPh sb="6" eb="8">
      <t>キキン</t>
    </rPh>
    <phoneticPr fontId="2"/>
  </si>
  <si>
    <t>保健福祉振興基金</t>
    <rPh sb="0" eb="8">
      <t>ホケンフクシシンコウキキン</t>
    </rPh>
    <phoneticPr fontId="2"/>
  </si>
  <si>
    <t>みどりのまちづくり基金</t>
    <rPh sb="9" eb="11">
      <t>キキン</t>
    </rPh>
    <phoneticPr fontId="2"/>
  </si>
  <si>
    <t>公共施設整備基金</t>
    <rPh sb="0" eb="4">
      <t>コウキョウシセツ</t>
    </rPh>
    <rPh sb="4" eb="8">
      <t>セイビキキン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</si>
</sst>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33173</c:v>
                </c:pt>
                <c:pt idx="1">
                  <c:v>37644</c:v>
                </c:pt>
                <c:pt idx="2">
                  <c:v>39221</c:v>
                </c:pt>
                <c:pt idx="3">
                  <c:v>38566</c:v>
                </c:pt>
                <c:pt idx="4">
                  <c:v>35156</c:v>
                </c:pt>
              </c:numCache>
            </c:numRef>
          </c:val>
          <c:smooth val="0"/>
          <c:extLst>
            <c:ext xmlns:c16="http://schemas.microsoft.com/office/drawing/2014/chart" uri="{C3380CC4-5D6E-409C-BE32-E72D297353CC}">
              <c16:uniqueId val="{00000000-7F9E-46C6-980F-311F5A3BCD5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18008</c:v>
                </c:pt>
                <c:pt idx="1">
                  <c:v>29319</c:v>
                </c:pt>
                <c:pt idx="2">
                  <c:v>18735</c:v>
                </c:pt>
                <c:pt idx="3">
                  <c:v>14955</c:v>
                </c:pt>
                <c:pt idx="4">
                  <c:v>23017</c:v>
                </c:pt>
              </c:numCache>
            </c:numRef>
          </c:val>
          <c:smooth val="0"/>
          <c:extLst>
            <c:ext xmlns:c16="http://schemas.microsoft.com/office/drawing/2014/chart" uri="{C3380CC4-5D6E-409C-BE32-E72D297353CC}">
              <c16:uniqueId val="{00000001-7F9E-46C6-980F-311F5A3BCD5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4.51</c:v>
                </c:pt>
                <c:pt idx="1">
                  <c:v>5.0199999999999996</c:v>
                </c:pt>
                <c:pt idx="2">
                  <c:v>5.29</c:v>
                </c:pt>
                <c:pt idx="3">
                  <c:v>9.14</c:v>
                </c:pt>
                <c:pt idx="4">
                  <c:v>8.33</c:v>
                </c:pt>
              </c:numCache>
            </c:numRef>
          </c:val>
          <c:extLst>
            <c:ext xmlns:c16="http://schemas.microsoft.com/office/drawing/2014/chart" uri="{C3380CC4-5D6E-409C-BE32-E72D297353CC}">
              <c16:uniqueId val="{00000000-0936-4DA5-9C4A-E17EBBFBB50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18.39</c:v>
                </c:pt>
                <c:pt idx="1">
                  <c:v>13.56</c:v>
                </c:pt>
                <c:pt idx="2">
                  <c:v>13.1</c:v>
                </c:pt>
                <c:pt idx="3">
                  <c:v>15.75</c:v>
                </c:pt>
                <c:pt idx="4">
                  <c:v>24.93</c:v>
                </c:pt>
              </c:numCache>
            </c:numRef>
          </c:val>
          <c:extLst>
            <c:ext xmlns:c16="http://schemas.microsoft.com/office/drawing/2014/chart" uri="{C3380CC4-5D6E-409C-BE32-E72D297353CC}">
              <c16:uniqueId val="{00000001-0936-4DA5-9C4A-E17EBBFBB50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-2.96</c:v>
                </c:pt>
                <c:pt idx="1">
                  <c:v>-4.1399999999999997</c:v>
                </c:pt>
                <c:pt idx="2">
                  <c:v>0.14000000000000001</c:v>
                </c:pt>
                <c:pt idx="3">
                  <c:v>7.45</c:v>
                </c:pt>
                <c:pt idx="4">
                  <c:v>7.79</c:v>
                </c:pt>
              </c:numCache>
            </c:numRef>
          </c:val>
          <c:smooth val="0"/>
          <c:extLst>
            <c:ext xmlns:c16="http://schemas.microsoft.com/office/drawing/2014/chart" uri="{C3380CC4-5D6E-409C-BE32-E72D297353CC}">
              <c16:uniqueId val="{00000002-0936-4DA5-9C4A-E17EBBFBB50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784-4973-8B41-CAD7F3C74A0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784-4973-8B41-CAD7F3C74A08}"/>
            </c:ext>
          </c:extLst>
        </c:ser>
        <c:ser>
          <c:idx val="2"/>
          <c:order val="2"/>
          <c:tx>
            <c:strRef>
              <c:f>データシート!$A$29</c:f>
              <c:strCache>
                <c:ptCount val="1"/>
                <c:pt idx="0">
                  <c:v>公共用地取得事業特別会計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784-4973-8B41-CAD7F3C74A08}"/>
            </c:ext>
          </c:extLst>
        </c:ser>
        <c:ser>
          <c:idx val="3"/>
          <c:order val="3"/>
          <c:tx>
            <c:strRef>
              <c:f>データシート!$A$30</c:f>
              <c:strCache>
                <c:ptCount val="1"/>
                <c:pt idx="0">
                  <c:v>災害共済事業特別会計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0.01</c:v>
                </c:pt>
                <c:pt idx="6">
                  <c:v>#N/A</c:v>
                </c:pt>
                <c:pt idx="7">
                  <c:v>0.01</c:v>
                </c:pt>
                <c:pt idx="8">
                  <c:v>#N/A</c:v>
                </c:pt>
                <c:pt idx="9">
                  <c:v>0.01</c:v>
                </c:pt>
              </c:numCache>
            </c:numRef>
          </c:val>
          <c:extLst>
            <c:ext xmlns:c16="http://schemas.microsoft.com/office/drawing/2014/chart" uri="{C3380CC4-5D6E-409C-BE32-E72D297353CC}">
              <c16:uniqueId val="{00000003-8784-4973-8B41-CAD7F3C74A0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784-4973-8B41-CAD7F3C74A0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0.02</c:v>
                </c:pt>
                <c:pt idx="4">
                  <c:v>#N/A</c:v>
                </c:pt>
                <c:pt idx="5">
                  <c:v>0</c:v>
                </c:pt>
                <c:pt idx="6">
                  <c:v>#N/A</c:v>
                </c:pt>
                <c:pt idx="7">
                  <c:v>0.02</c:v>
                </c:pt>
                <c:pt idx="8">
                  <c:v>#N/A</c:v>
                </c:pt>
                <c:pt idx="9">
                  <c:v>0.03</c:v>
                </c:pt>
              </c:numCache>
            </c:numRef>
          </c:val>
          <c:extLst>
            <c:ext xmlns:c16="http://schemas.microsoft.com/office/drawing/2014/chart" uri="{C3380CC4-5D6E-409C-BE32-E72D297353CC}">
              <c16:uniqueId val="{00000005-8784-4973-8B41-CAD7F3C74A0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0.02</c:v>
                </c:pt>
                <c:pt idx="2">
                  <c:v>#N/A</c:v>
                </c:pt>
                <c:pt idx="3">
                  <c:v>0.17</c:v>
                </c:pt>
                <c:pt idx="4">
                  <c:v>#N/A</c:v>
                </c:pt>
                <c:pt idx="5">
                  <c:v>7.0000000000000007E-2</c:v>
                </c:pt>
                <c:pt idx="6">
                  <c:v>#N/A</c:v>
                </c:pt>
                <c:pt idx="7">
                  <c:v>0.64</c:v>
                </c:pt>
                <c:pt idx="8">
                  <c:v>#N/A</c:v>
                </c:pt>
                <c:pt idx="9">
                  <c:v>0.78</c:v>
                </c:pt>
              </c:numCache>
            </c:numRef>
          </c:val>
          <c:extLst>
            <c:ext xmlns:c16="http://schemas.microsoft.com/office/drawing/2014/chart" uri="{C3380CC4-5D6E-409C-BE32-E72D297353CC}">
              <c16:uniqueId val="{00000006-8784-4973-8B41-CAD7F3C74A0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4.5</c:v>
                </c:pt>
                <c:pt idx="2">
                  <c:v>#N/A</c:v>
                </c:pt>
                <c:pt idx="3">
                  <c:v>5.01</c:v>
                </c:pt>
                <c:pt idx="4">
                  <c:v>#N/A</c:v>
                </c:pt>
                <c:pt idx="5">
                  <c:v>5.27</c:v>
                </c:pt>
                <c:pt idx="6">
                  <c:v>#N/A</c:v>
                </c:pt>
                <c:pt idx="7">
                  <c:v>9.1199999999999992</c:v>
                </c:pt>
                <c:pt idx="8">
                  <c:v>#N/A</c:v>
                </c:pt>
                <c:pt idx="9">
                  <c:v>8.32</c:v>
                </c:pt>
              </c:numCache>
            </c:numRef>
          </c:val>
          <c:extLst>
            <c:ext xmlns:c16="http://schemas.microsoft.com/office/drawing/2014/chart" uri="{C3380CC4-5D6E-409C-BE32-E72D297353CC}">
              <c16:uniqueId val="{00000007-8784-4973-8B41-CAD7F3C74A0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4.8899999999999997</c:v>
                </c:pt>
                <c:pt idx="2">
                  <c:v>#N/A</c:v>
                </c:pt>
                <c:pt idx="3">
                  <c:v>6.09</c:v>
                </c:pt>
                <c:pt idx="4">
                  <c:v>#N/A</c:v>
                </c:pt>
                <c:pt idx="5">
                  <c:v>7.75</c:v>
                </c:pt>
                <c:pt idx="6">
                  <c:v>#N/A</c:v>
                </c:pt>
                <c:pt idx="7">
                  <c:v>8.7899999999999991</c:v>
                </c:pt>
                <c:pt idx="8">
                  <c:v>#N/A</c:v>
                </c:pt>
                <c:pt idx="9">
                  <c:v>10.46</c:v>
                </c:pt>
              </c:numCache>
            </c:numRef>
          </c:val>
          <c:extLst>
            <c:ext xmlns:c16="http://schemas.microsoft.com/office/drawing/2014/chart" uri="{C3380CC4-5D6E-409C-BE32-E72D297353CC}">
              <c16:uniqueId val="{00000008-8784-4973-8B41-CAD7F3C74A0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16.850000000000001</c:v>
                </c:pt>
                <c:pt idx="2">
                  <c:v>#N/A</c:v>
                </c:pt>
                <c:pt idx="3">
                  <c:v>17.07</c:v>
                </c:pt>
                <c:pt idx="4">
                  <c:v>#N/A</c:v>
                </c:pt>
                <c:pt idx="5">
                  <c:v>13.98</c:v>
                </c:pt>
                <c:pt idx="6">
                  <c:v>#N/A</c:v>
                </c:pt>
                <c:pt idx="7">
                  <c:v>12.86</c:v>
                </c:pt>
                <c:pt idx="8">
                  <c:v>#N/A</c:v>
                </c:pt>
                <c:pt idx="9">
                  <c:v>10.86</c:v>
                </c:pt>
              </c:numCache>
            </c:numRef>
          </c:val>
          <c:extLst>
            <c:ext xmlns:c16="http://schemas.microsoft.com/office/drawing/2014/chart" uri="{C3380CC4-5D6E-409C-BE32-E72D297353CC}">
              <c16:uniqueId val="{00000009-8784-4973-8B41-CAD7F3C74A0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3137</c:v>
                </c:pt>
                <c:pt idx="5">
                  <c:v>2984</c:v>
                </c:pt>
                <c:pt idx="8">
                  <c:v>2909</c:v>
                </c:pt>
                <c:pt idx="11">
                  <c:v>2993</c:v>
                </c:pt>
                <c:pt idx="14">
                  <c:v>3054</c:v>
                </c:pt>
              </c:numCache>
            </c:numRef>
          </c:val>
          <c:extLst>
            <c:ext xmlns:c16="http://schemas.microsoft.com/office/drawing/2014/chart" uri="{C3380CC4-5D6E-409C-BE32-E72D297353CC}">
              <c16:uniqueId val="{00000000-1A7B-4A83-90CC-E489310427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7B-4A83-90CC-E489310427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c:v>
                </c:pt>
                <c:pt idx="3">
                  <c:v>42</c:v>
                </c:pt>
                <c:pt idx="6">
                  <c:v>74</c:v>
                </c:pt>
                <c:pt idx="9">
                  <c:v>74</c:v>
                </c:pt>
                <c:pt idx="12">
                  <c:v>74</c:v>
                </c:pt>
              </c:numCache>
            </c:numRef>
          </c:val>
          <c:extLst>
            <c:ext xmlns:c16="http://schemas.microsoft.com/office/drawing/2014/chart" uri="{C3380CC4-5D6E-409C-BE32-E72D297353CC}">
              <c16:uniqueId val="{00000002-1A7B-4A83-90CC-E489310427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393</c:v>
                </c:pt>
                <c:pt idx="3">
                  <c:v>392</c:v>
                </c:pt>
                <c:pt idx="6">
                  <c:v>339</c:v>
                </c:pt>
                <c:pt idx="9">
                  <c:v>359</c:v>
                </c:pt>
                <c:pt idx="12">
                  <c:v>380</c:v>
                </c:pt>
              </c:numCache>
            </c:numRef>
          </c:val>
          <c:extLst>
            <c:ext xmlns:c16="http://schemas.microsoft.com/office/drawing/2014/chart" uri="{C3380CC4-5D6E-409C-BE32-E72D297353CC}">
              <c16:uniqueId val="{00000003-1A7B-4A83-90CC-E489310427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104</c:v>
                </c:pt>
                <c:pt idx="3">
                  <c:v>99</c:v>
                </c:pt>
                <c:pt idx="6">
                  <c:v>96</c:v>
                </c:pt>
                <c:pt idx="9">
                  <c:v>95</c:v>
                </c:pt>
                <c:pt idx="12">
                  <c:v>92</c:v>
                </c:pt>
              </c:numCache>
            </c:numRef>
          </c:val>
          <c:extLst>
            <c:ext xmlns:c16="http://schemas.microsoft.com/office/drawing/2014/chart" uri="{C3380CC4-5D6E-409C-BE32-E72D297353CC}">
              <c16:uniqueId val="{00000004-1A7B-4A83-90CC-E489310427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7B-4A83-90CC-E489310427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7B-4A83-90CC-E489310427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2948</c:v>
                </c:pt>
                <c:pt idx="3">
                  <c:v>2851</c:v>
                </c:pt>
                <c:pt idx="6">
                  <c:v>2878</c:v>
                </c:pt>
                <c:pt idx="9">
                  <c:v>2856</c:v>
                </c:pt>
                <c:pt idx="12">
                  <c:v>3080</c:v>
                </c:pt>
              </c:numCache>
            </c:numRef>
          </c:val>
          <c:extLst>
            <c:ext xmlns:c16="http://schemas.microsoft.com/office/drawing/2014/chart" uri="{C3380CC4-5D6E-409C-BE32-E72D297353CC}">
              <c16:uniqueId val="{00000007-1A7B-4A83-90CC-E489310427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319</c:v>
                </c:pt>
                <c:pt idx="2">
                  <c:v>#N/A</c:v>
                </c:pt>
                <c:pt idx="3">
                  <c:v>#N/A</c:v>
                </c:pt>
                <c:pt idx="4">
                  <c:v>400</c:v>
                </c:pt>
                <c:pt idx="5">
                  <c:v>#N/A</c:v>
                </c:pt>
                <c:pt idx="6">
                  <c:v>#N/A</c:v>
                </c:pt>
                <c:pt idx="7">
                  <c:v>478</c:v>
                </c:pt>
                <c:pt idx="8">
                  <c:v>#N/A</c:v>
                </c:pt>
                <c:pt idx="9">
                  <c:v>#N/A</c:v>
                </c:pt>
                <c:pt idx="10">
                  <c:v>391</c:v>
                </c:pt>
                <c:pt idx="11">
                  <c:v>#N/A</c:v>
                </c:pt>
                <c:pt idx="12">
                  <c:v>#N/A</c:v>
                </c:pt>
                <c:pt idx="13">
                  <c:v>572</c:v>
                </c:pt>
                <c:pt idx="14">
                  <c:v>#N/A</c:v>
                </c:pt>
              </c:numCache>
            </c:numRef>
          </c:val>
          <c:smooth val="0"/>
          <c:extLst>
            <c:ext xmlns:c16="http://schemas.microsoft.com/office/drawing/2014/chart" uri="{C3380CC4-5D6E-409C-BE32-E72D297353CC}">
              <c16:uniqueId val="{00000008-1A7B-4A83-90CC-E489310427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31933</c:v>
                </c:pt>
                <c:pt idx="5">
                  <c:v>31396</c:v>
                </c:pt>
                <c:pt idx="8">
                  <c:v>30686</c:v>
                </c:pt>
                <c:pt idx="11">
                  <c:v>30519</c:v>
                </c:pt>
                <c:pt idx="14">
                  <c:v>29444</c:v>
                </c:pt>
              </c:numCache>
            </c:numRef>
          </c:val>
          <c:extLst>
            <c:ext xmlns:c16="http://schemas.microsoft.com/office/drawing/2014/chart" uri="{C3380CC4-5D6E-409C-BE32-E72D297353CC}">
              <c16:uniqueId val="{00000000-53E0-4AF1-9C5E-E15449F4E1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3909</c:v>
                </c:pt>
                <c:pt idx="5">
                  <c:v>3698</c:v>
                </c:pt>
                <c:pt idx="8">
                  <c:v>3627</c:v>
                </c:pt>
                <c:pt idx="11">
                  <c:v>3356</c:v>
                </c:pt>
                <c:pt idx="14">
                  <c:v>4611</c:v>
                </c:pt>
              </c:numCache>
            </c:numRef>
          </c:val>
          <c:extLst>
            <c:ext xmlns:c16="http://schemas.microsoft.com/office/drawing/2014/chart" uri="{C3380CC4-5D6E-409C-BE32-E72D297353CC}">
              <c16:uniqueId val="{00000001-53E0-4AF1-9C5E-E15449F4E1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17482</c:v>
                </c:pt>
                <c:pt idx="5">
                  <c:v>15977</c:v>
                </c:pt>
                <c:pt idx="8">
                  <c:v>15916</c:v>
                </c:pt>
                <c:pt idx="11">
                  <c:v>17756</c:v>
                </c:pt>
                <c:pt idx="14">
                  <c:v>18803</c:v>
                </c:pt>
              </c:numCache>
            </c:numRef>
          </c:val>
          <c:extLst>
            <c:ext xmlns:c16="http://schemas.microsoft.com/office/drawing/2014/chart" uri="{C3380CC4-5D6E-409C-BE32-E72D297353CC}">
              <c16:uniqueId val="{00000002-53E0-4AF1-9C5E-E15449F4E1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E0-4AF1-9C5E-E15449F4E1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E0-4AF1-9C5E-E15449F4E1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4</c:v>
                </c:pt>
                <c:pt idx="3">
                  <c:v>1</c:v>
                </c:pt>
                <c:pt idx="6">
                  <c:v>0</c:v>
                </c:pt>
                <c:pt idx="9">
                  <c:v>0</c:v>
                </c:pt>
                <c:pt idx="12">
                  <c:v>2</c:v>
                </c:pt>
              </c:numCache>
            </c:numRef>
          </c:val>
          <c:extLst>
            <c:ext xmlns:c16="http://schemas.microsoft.com/office/drawing/2014/chart" uri="{C3380CC4-5D6E-409C-BE32-E72D297353CC}">
              <c16:uniqueId val="{00000005-53E0-4AF1-9C5E-E15449F4E1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4510</c:v>
                </c:pt>
                <c:pt idx="3">
                  <c:v>4650</c:v>
                </c:pt>
                <c:pt idx="6">
                  <c:v>4774</c:v>
                </c:pt>
                <c:pt idx="9">
                  <c:v>5075</c:v>
                </c:pt>
                <c:pt idx="12">
                  <c:v>5396</c:v>
                </c:pt>
              </c:numCache>
            </c:numRef>
          </c:val>
          <c:extLst>
            <c:ext xmlns:c16="http://schemas.microsoft.com/office/drawing/2014/chart" uri="{C3380CC4-5D6E-409C-BE32-E72D297353CC}">
              <c16:uniqueId val="{00000006-53E0-4AF1-9C5E-E15449F4E1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4533</c:v>
                </c:pt>
                <c:pt idx="3">
                  <c:v>4281</c:v>
                </c:pt>
                <c:pt idx="6">
                  <c:v>4051</c:v>
                </c:pt>
                <c:pt idx="9">
                  <c:v>3839</c:v>
                </c:pt>
                <c:pt idx="12">
                  <c:v>3620</c:v>
                </c:pt>
              </c:numCache>
            </c:numRef>
          </c:val>
          <c:extLst>
            <c:ext xmlns:c16="http://schemas.microsoft.com/office/drawing/2014/chart" uri="{C3380CC4-5D6E-409C-BE32-E72D297353CC}">
              <c16:uniqueId val="{00000007-53E0-4AF1-9C5E-E15449F4E1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924</c:v>
                </c:pt>
                <c:pt idx="3">
                  <c:v>942</c:v>
                </c:pt>
                <c:pt idx="6">
                  <c:v>852</c:v>
                </c:pt>
                <c:pt idx="9">
                  <c:v>834</c:v>
                </c:pt>
                <c:pt idx="12">
                  <c:v>822</c:v>
                </c:pt>
              </c:numCache>
            </c:numRef>
          </c:val>
          <c:extLst>
            <c:ext xmlns:c16="http://schemas.microsoft.com/office/drawing/2014/chart" uri="{C3380CC4-5D6E-409C-BE32-E72D297353CC}">
              <c16:uniqueId val="{00000008-53E0-4AF1-9C5E-E15449F4E1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1265</c:v>
                </c:pt>
                <c:pt idx="3">
                  <c:v>1234</c:v>
                </c:pt>
                <c:pt idx="6">
                  <c:v>1155</c:v>
                </c:pt>
                <c:pt idx="9">
                  <c:v>1081</c:v>
                </c:pt>
                <c:pt idx="12">
                  <c:v>1007</c:v>
                </c:pt>
              </c:numCache>
            </c:numRef>
          </c:val>
          <c:extLst>
            <c:ext xmlns:c16="http://schemas.microsoft.com/office/drawing/2014/chart" uri="{C3380CC4-5D6E-409C-BE32-E72D297353CC}">
              <c16:uniqueId val="{00000009-53E0-4AF1-9C5E-E15449F4E1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30221</c:v>
                </c:pt>
                <c:pt idx="3">
                  <c:v>31024</c:v>
                </c:pt>
                <c:pt idx="6">
                  <c:v>31055</c:v>
                </c:pt>
                <c:pt idx="9">
                  <c:v>31615</c:v>
                </c:pt>
                <c:pt idx="12">
                  <c:v>31159</c:v>
                </c:pt>
              </c:numCache>
            </c:numRef>
          </c:val>
          <c:extLst>
            <c:ext xmlns:c16="http://schemas.microsoft.com/office/drawing/2014/chart" uri="{C3380CC4-5D6E-409C-BE32-E72D297353CC}">
              <c16:uniqueId val="{0000000A-53E0-4AF1-9C5E-E15449F4E1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3E0-4AF1-9C5E-E15449F4E1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4044</c:v>
                </c:pt>
                <c:pt idx="1">
                  <c:v>5126</c:v>
                </c:pt>
                <c:pt idx="2">
                  <c:v>7925</c:v>
                </c:pt>
              </c:numCache>
            </c:numRef>
          </c:val>
          <c:extLst>
            <c:ext xmlns:c16="http://schemas.microsoft.com/office/drawing/2014/chart" uri="{C3380CC4-5D6E-409C-BE32-E72D297353CC}">
              <c16:uniqueId val="{00000000-4F2A-43C2-A633-9CB84322D4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299</c:v>
                </c:pt>
                <c:pt idx="1">
                  <c:v>1020</c:v>
                </c:pt>
                <c:pt idx="2">
                  <c:v>1021</c:v>
                </c:pt>
              </c:numCache>
            </c:numRef>
          </c:val>
          <c:extLst>
            <c:ext xmlns:c16="http://schemas.microsoft.com/office/drawing/2014/chart" uri="{C3380CC4-5D6E-409C-BE32-E72D297353CC}">
              <c16:uniqueId val="{00000001-4F2A-43C2-A633-9CB84322D4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7053</c:v>
                </c:pt>
                <c:pt idx="1">
                  <c:v>7044</c:v>
                </c:pt>
                <c:pt idx="2">
                  <c:v>6935</c:v>
                </c:pt>
              </c:numCache>
            </c:numRef>
          </c:val>
          <c:extLst>
            <c:ext xmlns:c16="http://schemas.microsoft.com/office/drawing/2014/chart" uri="{C3380CC4-5D6E-409C-BE32-E72D297353CC}">
              <c16:uniqueId val="{00000002-4F2A-43C2-A633-9CB84322D4D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経済状況が回復基調にあること等により市税収入が増、基準財政収入額が増加した一方で、基準財政需要額も増加し、財政力指数は類似団体内平均値を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ポイント下回る状況となった。</a:t>
          </a:r>
        </a:p>
        <a:p>
          <a:r>
            <a:rPr kumimoji="1" lang="ja-JP" altLang="en-US" sz="1300">
              <a:latin typeface="ＭＳ Ｐゴシック" panose="020B0600070205080204" pitchFamily="50" charset="-128"/>
              <a:ea typeface="ＭＳ Ｐゴシック" panose="020B0600070205080204" pitchFamily="50" charset="-128"/>
            </a:rPr>
            <a:t>今後も財政状況の逼迫が懸念されることから、収納率の向上など、財源確保の取組を進めるとともに、事務事業の効率化による経常的経費の抑制を図り、持続可能な財政構造の確立に努めていく。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86783</xdr:rowOff>
    </xdr:from>
    <xdr:to>
      <xdr:col>19</xdr:col>
      <xdr:colOff>133350</xdr:colOff>
      <xdr:row>40</xdr:row>
      <xdr:rowOff>113595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447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49389</xdr:rowOff>
    </xdr:from>
    <xdr:to>
      <xdr:col>19</xdr:col>
      <xdr:colOff>184150</xdr:colOff>
      <xdr:row>40</xdr:row>
      <xdr:rowOff>150989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161166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676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100189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62795</xdr:rowOff>
    </xdr:from>
    <xdr:to>
      <xdr:col>15</xdr:col>
      <xdr:colOff>133350</xdr:colOff>
      <xdr:row>40</xdr:row>
      <xdr:rowOff>164395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149172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100189</xdr:rowOff>
    </xdr:from>
    <xdr:to>
      <xdr:col>11</xdr:col>
      <xdr:colOff>31750</xdr:colOff>
      <xdr:row>40</xdr:row>
      <xdr:rowOff>100189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58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89605</xdr:rowOff>
    </xdr:from>
    <xdr:to>
      <xdr:col>7</xdr:col>
      <xdr:colOff>31750</xdr:colOff>
      <xdr:row>41</xdr:row>
      <xdr:rowOff>19755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4532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61682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1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62795</xdr:rowOff>
    </xdr:from>
    <xdr:to>
      <xdr:col>19</xdr:col>
      <xdr:colOff>184150</xdr:colOff>
      <xdr:row>40</xdr:row>
      <xdr:rowOff>164395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49389</xdr:rowOff>
    </xdr:from>
    <xdr:to>
      <xdr:col>11</xdr:col>
      <xdr:colOff>82550</xdr:colOff>
      <xdr:row>40</xdr:row>
      <xdr:rowOff>150989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161166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49389</xdr:rowOff>
    </xdr:from>
    <xdr:to>
      <xdr:col>7</xdr:col>
      <xdr:colOff>31750</xdr:colOff>
      <xdr:row>40</xdr:row>
      <xdr:rowOff>150989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161166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財政の弾力性を示す経常収支比率は、前年度の</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92.6</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分子となる一般財源充当分の経常的経費が微増傾向にあるほか、分母である経常一般財源が大幅減となった影響が大きい。これは、令和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年度に実質的に普通交付税と重複して収入された臨時財政対策債が、令和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年度においては大幅減になったことによる。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167640</xdr:rowOff>
    </xdr:from>
    <xdr:to>
      <xdr:col>23</xdr:col>
      <xdr:colOff>133350</xdr:colOff>
      <xdr:row>64</xdr:row>
      <xdr:rowOff>31327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26090"/>
          <a:ext cx="838200" cy="37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167640</xdr:rowOff>
    </xdr:from>
    <xdr:to>
      <xdr:col>19</xdr:col>
      <xdr:colOff>133350</xdr:colOff>
      <xdr:row>65</xdr:row>
      <xdr:rowOff>36830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26090"/>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125306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18108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151977</xdr:rowOff>
    </xdr:from>
    <xdr:to>
      <xdr:col>11</xdr:col>
      <xdr:colOff>31750</xdr:colOff>
      <xdr:row>65</xdr:row>
      <xdr:rowOff>125306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124777"/>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117263</xdr:rowOff>
    </xdr:from>
    <xdr:to>
      <xdr:col>11</xdr:col>
      <xdr:colOff>82550</xdr:colOff>
      <xdr:row>65</xdr:row>
      <xdr:rowOff>47413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57590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151977</xdr:rowOff>
    </xdr:from>
    <xdr:to>
      <xdr:col>23</xdr:col>
      <xdr:colOff>184150</xdr:colOff>
      <xdr:row>64</xdr:row>
      <xdr:rowOff>82127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124054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25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116840</xdr:rowOff>
    </xdr:from>
    <xdr:to>
      <xdr:col>19</xdr:col>
      <xdr:colOff>184150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57167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4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74506</xdr:rowOff>
    </xdr:from>
    <xdr:to>
      <xdr:col>11</xdr:col>
      <xdr:colOff>82550</xdr:colOff>
      <xdr:row>66</xdr:row>
      <xdr:rowOff>4656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160883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3,623</a:t>
          </a:r>
          <a:r>
            <a:rPr kumimoji="1" lang="ja-JP" altLang="en-US" sz="1300">
              <a:latin typeface="ＭＳ Ｐゴシック" panose="020B0600070205080204" pitchFamily="50" charset="-128"/>
              <a:ea typeface="ＭＳ Ｐゴシック" panose="020B0600070205080204" pitchFamily="50" charset="-128"/>
            </a:rPr>
            <a:t>円増加した。</a:t>
          </a:r>
        </a:p>
        <a:p>
          <a:r>
            <a:rPr kumimoji="1" lang="ja-JP" altLang="en-US" sz="1300">
              <a:latin typeface="ＭＳ Ｐゴシック" panose="020B0600070205080204" pitchFamily="50" charset="-128"/>
              <a:ea typeface="ＭＳ Ｐゴシック" panose="020B0600070205080204" pitchFamily="50" charset="-128"/>
            </a:rPr>
            <a:t>人件費については微減傾向であった一方、物件費は光熱水費の増や新型コロナウイルス感染症対応地方創生臨時交付金を活用した各種事業の実施等により増加した。</a:t>
          </a:r>
        </a:p>
        <a:p>
          <a:r>
            <a:rPr kumimoji="1" lang="ja-JP" altLang="en-US" sz="1300">
              <a:latin typeface="ＭＳ Ｐゴシック" panose="020B0600070205080204" pitchFamily="50" charset="-128"/>
              <a:ea typeface="ＭＳ Ｐゴシック" panose="020B0600070205080204" pitchFamily="50" charset="-128"/>
            </a:rPr>
            <a:t>引き続き適正な定員管理と経常的な事務経費の抑制に努め、経費の縮減を図っていく。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152485</xdr:rowOff>
    </xdr:from>
    <xdr:to>
      <xdr:col>23</xdr:col>
      <xdr:colOff>133350</xdr:colOff>
      <xdr:row>88</xdr:row>
      <xdr:rowOff>131159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68485"/>
          <a:ext cx="0" cy="1350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103236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9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131159</xdr:rowOff>
    </xdr:from>
    <xdr:to>
      <xdr:col>24</xdr:col>
      <xdr:colOff>12700</xdr:colOff>
      <xdr:row>88</xdr:row>
      <xdr:rowOff>131159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18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67412</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1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152485</xdr:rowOff>
    </xdr:from>
    <xdr:to>
      <xdr:col>24</xdr:col>
      <xdr:colOff>12700</xdr:colOff>
      <xdr:row>80</xdr:row>
      <xdr:rowOff>152485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6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119152</xdr:rowOff>
    </xdr:from>
    <xdr:to>
      <xdr:col>23</xdr:col>
      <xdr:colOff>133350</xdr:colOff>
      <xdr:row>81</xdr:row>
      <xdr:rowOff>167722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06602"/>
          <a:ext cx="838200" cy="4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53286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81209</xdr:rowOff>
    </xdr:from>
    <xdr:to>
      <xdr:col>23</xdr:col>
      <xdr:colOff>184150</xdr:colOff>
      <xdr:row>84</xdr:row>
      <xdr:rowOff>11359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71952</xdr:rowOff>
    </xdr:from>
    <xdr:to>
      <xdr:col>19</xdr:col>
      <xdr:colOff>133350</xdr:colOff>
      <xdr:row>81</xdr:row>
      <xdr:rowOff>119152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59402"/>
          <a:ext cx="889000" cy="4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26073</xdr:rowOff>
    </xdr:from>
    <xdr:to>
      <xdr:col>19</xdr:col>
      <xdr:colOff>184150</xdr:colOff>
      <xdr:row>83</xdr:row>
      <xdr:rowOff>127673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112450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10863</xdr:rowOff>
    </xdr:from>
    <xdr:to>
      <xdr:col>15</xdr:col>
      <xdr:colOff>82550</xdr:colOff>
      <xdr:row>81</xdr:row>
      <xdr:rowOff>71952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98313"/>
          <a:ext cx="889000" cy="6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68669</xdr:rowOff>
    </xdr:from>
    <xdr:to>
      <xdr:col>15</xdr:col>
      <xdr:colOff>133350</xdr:colOff>
      <xdr:row>82</xdr:row>
      <xdr:rowOff>170269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155046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1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115540</xdr:rowOff>
    </xdr:from>
    <xdr:to>
      <xdr:col>11</xdr:col>
      <xdr:colOff>31750</xdr:colOff>
      <xdr:row>81</xdr:row>
      <xdr:rowOff>10863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31540"/>
          <a:ext cx="889000" cy="66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126265</xdr:rowOff>
    </xdr:from>
    <xdr:to>
      <xdr:col>11</xdr:col>
      <xdr:colOff>82550</xdr:colOff>
      <xdr:row>82</xdr:row>
      <xdr:rowOff>56415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41192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10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81221</xdr:rowOff>
    </xdr:from>
    <xdr:to>
      <xdr:col>7</xdr:col>
      <xdr:colOff>31750</xdr:colOff>
      <xdr:row>82</xdr:row>
      <xdr:rowOff>11371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167598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5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116922</xdr:rowOff>
    </xdr:from>
    <xdr:to>
      <xdr:col>23</xdr:col>
      <xdr:colOff>184150</xdr:colOff>
      <xdr:row>82</xdr:row>
      <xdr:rowOff>47072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133449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68352</xdr:rowOff>
    </xdr:from>
    <xdr:to>
      <xdr:col>19</xdr:col>
      <xdr:colOff>184150</xdr:colOff>
      <xdr:row>81</xdr:row>
      <xdr:rowOff>169952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8679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2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21152</xdr:rowOff>
    </xdr:from>
    <xdr:to>
      <xdr:col>15</xdr:col>
      <xdr:colOff>133350</xdr:colOff>
      <xdr:row>81</xdr:row>
      <xdr:rowOff>122752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132929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7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131513</xdr:rowOff>
    </xdr:from>
    <xdr:to>
      <xdr:col>11</xdr:col>
      <xdr:colOff>82550</xdr:colOff>
      <xdr:row>81</xdr:row>
      <xdr:rowOff>61663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4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71840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1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64740</xdr:rowOff>
    </xdr:from>
    <xdr:to>
      <xdr:col>7</xdr:col>
      <xdr:colOff>31750</xdr:colOff>
      <xdr:row>80</xdr:row>
      <xdr:rowOff>166340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5067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を下回り、類似団体の平均値よりも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理由としては、人事評価に基づいた適正な昇格運用を実施していることが大きいものと思料する。</a:t>
          </a:r>
        </a:p>
        <a:p>
          <a:r>
            <a:rPr kumimoji="1" lang="ja-JP" altLang="en-US" sz="1300">
              <a:latin typeface="ＭＳ Ｐゴシック" panose="020B0600070205080204" pitchFamily="50" charset="-128"/>
              <a:ea typeface="ＭＳ Ｐゴシック" panose="020B0600070205080204" pitchFamily="50" charset="-128"/>
            </a:rPr>
            <a:t>引き続き、千葉県人事委員会勧告を尊重して給与水準の適正化に努めていく。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307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113241</xdr:rowOff>
    </xdr:from>
    <xdr:to>
      <xdr:col>81</xdr:col>
      <xdr:colOff>44450</xdr:colOff>
      <xdr:row>84</xdr:row>
      <xdr:rowOff>2116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43591"/>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113241</xdr:rowOff>
    </xdr:from>
    <xdr:to>
      <xdr:col>77</xdr:col>
      <xdr:colOff>44450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343591"/>
          <a:ext cx="889000" cy="38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101600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7256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70909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846300"/>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139293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9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62441</xdr:rowOff>
    </xdr:from>
    <xdr:to>
      <xdr:col>77</xdr:col>
      <xdr:colOff>95250</xdr:colOff>
      <xdr:row>83</xdr:row>
      <xdr:rowOff>164041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29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2768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61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20109</xdr:rowOff>
    </xdr:from>
    <xdr:to>
      <xdr:col>64</xdr:col>
      <xdr:colOff>152400</xdr:colOff>
      <xdr:row>87</xdr:row>
      <xdr:rowOff>121709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106486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類似団体内平均値を</a:t>
          </a:r>
          <a:r>
            <a:rPr kumimoji="1" lang="en-US" altLang="ja-JP" sz="1300">
              <a:latin typeface="ＭＳ Ｐゴシック" panose="020B0600070205080204" pitchFamily="50" charset="-128"/>
              <a:ea typeface="ＭＳ Ｐゴシック" panose="020B0600070205080204" pitchFamily="50" charset="-128"/>
            </a:rPr>
            <a:t>0.67</a:t>
          </a:r>
          <a:r>
            <a:rPr kumimoji="1" lang="ja-JP" altLang="en-US" sz="1300">
              <a:latin typeface="ＭＳ Ｐゴシック" panose="020B0600070205080204" pitchFamily="50" charset="-128"/>
              <a:ea typeface="ＭＳ Ｐゴシック" panose="020B0600070205080204" pitchFamily="50" charset="-128"/>
            </a:rPr>
            <a:t>人下回っており、前年度比でもほぼ横ばいである。これは、平成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次及び第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次定員適正化計画に基づき職員数の削減を図ったこともあるが、消防業務等を一部事務組合で実施していることが大きく影響している。</a:t>
          </a:r>
        </a:p>
        <a:p>
          <a:r>
            <a:rPr kumimoji="1" lang="ja-JP" altLang="en-US" sz="1300">
              <a:latin typeface="ＭＳ Ｐゴシック" panose="020B0600070205080204" pitchFamily="50" charset="-128"/>
              <a:ea typeface="ＭＳ Ｐゴシック" panose="020B0600070205080204" pitchFamily="50" charset="-128"/>
            </a:rPr>
            <a:t>今後も、令和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年度より実施している第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次定員適正化計画により職員数を維持していくとともに、行財政改革による業務の効率化なども見据え、引き続き職員数の適正化に努めていく。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114481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36596"/>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86558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114481</xdr:rowOff>
    </xdr:from>
    <xdr:to>
      <xdr:col>81</xdr:col>
      <xdr:colOff>133350</xdr:colOff>
      <xdr:row>67</xdr:row>
      <xdr:rowOff>114481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108131</xdr:rowOff>
    </xdr:from>
    <xdr:to>
      <xdr:col>81</xdr:col>
      <xdr:colOff>44450</xdr:colOff>
      <xdr:row>60</xdr:row>
      <xdr:rowOff>125367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9513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106153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6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134076</xdr:rowOff>
    </xdr:from>
    <xdr:to>
      <xdr:col>81</xdr:col>
      <xdr:colOff>95250</xdr:colOff>
      <xdr:row>62</xdr:row>
      <xdr:rowOff>64226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9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108131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8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123734</xdr:rowOff>
    </xdr:from>
    <xdr:to>
      <xdr:col>77</xdr:col>
      <xdr:colOff>95250</xdr:colOff>
      <xdr:row>62</xdr:row>
      <xdr:rowOff>53884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38661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68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77107</xdr:rowOff>
    </xdr:from>
    <xdr:to>
      <xdr:col>72</xdr:col>
      <xdr:colOff>203200</xdr:colOff>
      <xdr:row>60</xdr:row>
      <xdr:rowOff>94343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6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77107</xdr:rowOff>
    </xdr:from>
    <xdr:to>
      <xdr:col>68</xdr:col>
      <xdr:colOff>152400</xdr:colOff>
      <xdr:row>60</xdr:row>
      <xdr:rowOff>77107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641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130628</xdr:rowOff>
    </xdr:from>
    <xdr:to>
      <xdr:col>68</xdr:col>
      <xdr:colOff>203200</xdr:colOff>
      <xdr:row>62</xdr:row>
      <xdr:rowOff>60778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45555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120287</xdr:rowOff>
    </xdr:from>
    <xdr:to>
      <xdr:col>64</xdr:col>
      <xdr:colOff>152400</xdr:colOff>
      <xdr:row>62</xdr:row>
      <xdr:rowOff>50437</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35214</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6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74567</xdr:rowOff>
    </xdr:from>
    <xdr:to>
      <xdr:col>81</xdr:col>
      <xdr:colOff>95250</xdr:colOff>
      <xdr:row>61</xdr:row>
      <xdr:rowOff>4717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91094</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0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155320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9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26307</xdr:rowOff>
    </xdr:from>
    <xdr:to>
      <xdr:col>68</xdr:col>
      <xdr:colOff>203200</xdr:colOff>
      <xdr:row>60</xdr:row>
      <xdr:rowOff>127907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138084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26307</xdr:rowOff>
    </xdr:from>
    <xdr:to>
      <xdr:col>64</xdr:col>
      <xdr:colOff>152400</xdr:colOff>
      <xdr:row>60</xdr:row>
      <xdr:rowOff>127907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138084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ポイント増加している。また、単年度比較でも、令和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％と増加している。</a:t>
          </a: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年度決算については普通交付税額及び臨時財政対策債発行可能額が引き下げられたことにより、標準財政規模が小さくなったためである。</a:t>
          </a:r>
        </a:p>
        <a:p>
          <a:r>
            <a:rPr kumimoji="1" lang="ja-JP" altLang="en-US" sz="1300">
              <a:latin typeface="ＭＳ Ｐゴシック" panose="020B0600070205080204" pitchFamily="50" charset="-128"/>
              <a:ea typeface="ＭＳ Ｐゴシック" panose="020B0600070205080204" pitchFamily="50" charset="-128"/>
            </a:rPr>
            <a:t>今後も計画的な地方債の借入や、借入に当たっては交付税措置のある事業を選択するなど、将来負担を軽減させるための、中長期的な視点に立った財政運営に努めていく。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113695</xdr:rowOff>
    </xdr:from>
    <xdr:to>
      <xdr:col>81</xdr:col>
      <xdr:colOff>44450</xdr:colOff>
      <xdr:row>38</xdr:row>
      <xdr:rowOff>136676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287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28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113695</xdr:rowOff>
    </xdr:from>
    <xdr:to>
      <xdr:col>72</xdr:col>
      <xdr:colOff>203200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6287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121255</xdr:rowOff>
    </xdr:from>
    <xdr:to>
      <xdr:col>73</xdr:col>
      <xdr:colOff>44450</xdr:colOff>
      <xdr:row>40</xdr:row>
      <xdr:rowOff>51405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36182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136676</xdr:rowOff>
    </xdr:from>
    <xdr:to>
      <xdr:col>68</xdr:col>
      <xdr:colOff>152400</xdr:colOff>
      <xdr:row>38</xdr:row>
      <xdr:rowOff>171148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517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132745</xdr:rowOff>
    </xdr:from>
    <xdr:to>
      <xdr:col>64</xdr:col>
      <xdr:colOff>152400</xdr:colOff>
      <xdr:row>40</xdr:row>
      <xdr:rowOff>62895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47672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62895</xdr:rowOff>
    </xdr:from>
    <xdr:to>
      <xdr:col>73</xdr:col>
      <xdr:colOff>44450</xdr:colOff>
      <xdr:row>38</xdr:row>
      <xdr:rowOff>164495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3222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85876</xdr:rowOff>
    </xdr:from>
    <xdr:to>
      <xdr:col>68</xdr:col>
      <xdr:colOff>203200</xdr:colOff>
      <xdr:row>39</xdr:row>
      <xdr:rowOff>16026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26203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120348</xdr:rowOff>
    </xdr:from>
    <xdr:to>
      <xdr:col>64</xdr:col>
      <xdr:colOff>152400</xdr:colOff>
      <xdr:row>39</xdr:row>
      <xdr:rowOff>50498</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60675</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充当可能財源等が将来負担額を上回っているため、将来負担比率は前年度に引き続きマイナスとなっている。</a:t>
          </a:r>
        </a:p>
        <a:p>
          <a:r>
            <a:rPr kumimoji="1" lang="ja-JP" altLang="en-US" sz="1300">
              <a:latin typeface="ＭＳ Ｐゴシック" panose="020B0600070205080204" pitchFamily="50" charset="-128"/>
              <a:ea typeface="ＭＳ Ｐゴシック" panose="020B0600070205080204" pitchFamily="50" charset="-128"/>
            </a:rPr>
            <a:t>今後も地方債の発行や債務負担行為の設定については、将来負担の見込額が健全な範囲となるように努めていく。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120106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87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92183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120106</xdr:rowOff>
    </xdr:from>
    <xdr:to>
      <xdr:col>81</xdr:col>
      <xdr:colOff>133350</xdr:colOff>
      <xdr:row>22</xdr:row>
      <xdr:rowOff>120106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9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6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35288</xdr:rowOff>
    </xdr:from>
    <xdr:to>
      <xdr:col>81</xdr:col>
      <xdr:colOff>95250</xdr:colOff>
      <xdr:row>13</xdr:row>
      <xdr:rowOff>136888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155938</xdr:rowOff>
    </xdr:from>
    <xdr:to>
      <xdr:col>73</xdr:col>
      <xdr:colOff>44450</xdr:colOff>
      <xdr:row>14</xdr:row>
      <xdr:rowOff>86088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96265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15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70666</xdr:rowOff>
    </xdr:from>
    <xdr:to>
      <xdr:col>64</xdr:col>
      <xdr:colOff>152400</xdr:colOff>
      <xdr:row>15</xdr:row>
      <xdr:rowOff>816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10993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人件費は前年度より僅かに減少した一方、分母である経常一般財源が大幅減となったため、人件費に係る経常収支比率は前年度より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引き続き適正な人員管理と事務事業の効率化に取り組み、人件費の抑制に努めていく。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734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5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38</xdr:row>
      <xdr:rowOff>12700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xdr:rowOff>
    </xdr:from>
    <xdr:to>
      <xdr:col>20</xdr:col>
      <xdr:colOff>38100</xdr:colOff>
      <xdr:row>37</xdr:row>
      <xdr:rowOff>105410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90187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63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102870</xdr:rowOff>
    </xdr:from>
    <xdr:to>
      <xdr:col>15</xdr:col>
      <xdr:colOff>149225</xdr:colOff>
      <xdr:row>38</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1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161290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69867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133350</xdr:rowOff>
    </xdr:from>
    <xdr:to>
      <xdr:col>15</xdr:col>
      <xdr:colOff>149225</xdr:colOff>
      <xdr:row>38</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153687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％に対し、令和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ポイント上昇した。これは、物件費が前年度より増加したことに加え、分母である経常一般財源が大幅減となったためである。</a:t>
          </a:r>
        </a:p>
        <a:p>
          <a:r>
            <a:rPr kumimoji="1" lang="ja-JP" altLang="en-US" sz="1300">
              <a:latin typeface="ＭＳ Ｐゴシック" panose="020B0600070205080204" pitchFamily="50" charset="-128"/>
              <a:ea typeface="ＭＳ Ｐゴシック" panose="020B0600070205080204" pitchFamily="50" charset="-128"/>
            </a:rPr>
            <a:t>今後は、物価高騰等の影響により経常的経費のさらなる増加が見込まれるため、事務事業自体の見直し等、更なる適正な予算措置及び執行に努めていく必要がある。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64135</xdr:rowOff>
    </xdr:from>
    <xdr:to>
      <xdr:col>82</xdr:col>
      <xdr:colOff>107950</xdr:colOff>
      <xdr:row>21</xdr:row>
      <xdr:rowOff>46990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46443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150512</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20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64135</xdr:rowOff>
    </xdr:from>
    <xdr:to>
      <xdr:col>82</xdr:col>
      <xdr:colOff>196850</xdr:colOff>
      <xdr:row>14</xdr:row>
      <xdr:rowOff>64135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4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86995</xdr:rowOff>
    </xdr:from>
    <xdr:to>
      <xdr:col>82</xdr:col>
      <xdr:colOff>107950</xdr:colOff>
      <xdr:row>17</xdr:row>
      <xdr:rowOff>12700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83019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132732</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04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116205</xdr:rowOff>
    </xdr:from>
    <xdr:to>
      <xdr:col>82</xdr:col>
      <xdr:colOff>158750</xdr:colOff>
      <xdr:row>17</xdr:row>
      <xdr:rowOff>46355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5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86995</xdr:rowOff>
    </xdr:from>
    <xdr:to>
      <xdr:col>78</xdr:col>
      <xdr:colOff>69850</xdr:colOff>
      <xdr:row>16</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3019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47625</xdr:rowOff>
    </xdr:from>
    <xdr:to>
      <xdr:col>78</xdr:col>
      <xdr:colOff>120650</xdr:colOff>
      <xdr:row>16</xdr:row>
      <xdr:rowOff>149225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134002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87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161290</xdr:rowOff>
    </xdr:from>
    <xdr:to>
      <xdr:col>73</xdr:col>
      <xdr:colOff>180975</xdr:colOff>
      <xdr:row>17</xdr:row>
      <xdr:rowOff>92710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9044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24130</xdr:rowOff>
    </xdr:from>
    <xdr:to>
      <xdr:col>69</xdr:col>
      <xdr:colOff>92075</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938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70485</xdr:rowOff>
    </xdr:from>
    <xdr:to>
      <xdr:col>69</xdr:col>
      <xdr:colOff>142875</xdr:colOff>
      <xdr:row>17</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10812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582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133350</xdr:rowOff>
    </xdr:from>
    <xdr:to>
      <xdr:col>82</xdr:col>
      <xdr:colOff>158750</xdr:colOff>
      <xdr:row>17</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105427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36195</xdr:rowOff>
    </xdr:from>
    <xdr:to>
      <xdr:col>78</xdr:col>
      <xdr:colOff>120650</xdr:colOff>
      <xdr:row>16</xdr:row>
      <xdr:rowOff>137795</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7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147972</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4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110490</xdr:rowOff>
    </xdr:from>
    <xdr:to>
      <xdr:col>74</xdr:col>
      <xdr:colOff>31750</xdr:colOff>
      <xdr:row>17</xdr:row>
      <xdr:rowOff>40640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25417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扶助費は子育て世帯臨時特別給付金支給事業の減等の影響により前年度より減少した一方、分母である経常一般財源が大幅減となったため、扶助費に係る経常収支比率は前年度より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類似団体に比べ経常収支比率は低いことから、引き続き現下の政策課題に適切に対応し、適正な扶助費の支出に努めていく。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31750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37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091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55</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091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0</xdr:rowOff>
    </xdr:from>
    <xdr:to>
      <xdr:col>20</xdr:col>
      <xdr:colOff>38100</xdr:colOff>
      <xdr:row>57</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29227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高齢化の進展により、介護保険特別会計、後期高齢者医療特別会計への繰出金が増加し、高い水準で推移しており、今後も増加傾向が続くものと見込まれる。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139700</xdr:rowOff>
    </xdr:from>
    <xdr:to>
      <xdr:col>82</xdr:col>
      <xdr:colOff>107950</xdr:colOff>
      <xdr:row>60</xdr:row>
      <xdr:rowOff>165100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55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54627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139700</xdr:rowOff>
    </xdr:from>
    <xdr:to>
      <xdr:col>82</xdr:col>
      <xdr:colOff>196850</xdr:colOff>
      <xdr:row>52</xdr:row>
      <xdr:rowOff>139700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139700</xdr:rowOff>
    </xdr:from>
    <xdr:to>
      <xdr:col>82</xdr:col>
      <xdr:colOff>107950</xdr:colOff>
      <xdr:row>59</xdr:row>
      <xdr:rowOff>19050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1008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99077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700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139700</xdr:rowOff>
    </xdr:from>
    <xdr:to>
      <xdr:col>78</xdr:col>
      <xdr:colOff>69850</xdr:colOff>
      <xdr:row>59</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10083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31750</xdr:rowOff>
    </xdr:from>
    <xdr:to>
      <xdr:col>78</xdr:col>
      <xdr:colOff>120650</xdr:colOff>
      <xdr:row>57</xdr:row>
      <xdr:rowOff>133350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143527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44450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147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158750</xdr:rowOff>
    </xdr:from>
    <xdr:to>
      <xdr:col>74</xdr:col>
      <xdr:colOff>31750</xdr:colOff>
      <xdr:row>58</xdr:row>
      <xdr:rowOff>88900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44450</xdr:rowOff>
    </xdr:from>
    <xdr:to>
      <xdr:col>69</xdr:col>
      <xdr:colOff>92075</xdr:colOff>
      <xdr:row>59</xdr:row>
      <xdr:rowOff>44450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38100</xdr:rowOff>
    </xdr:from>
    <xdr:to>
      <xdr:col>65</xdr:col>
      <xdr:colOff>53975</xdr:colOff>
      <xdr:row>58</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139700</xdr:rowOff>
    </xdr:from>
    <xdr:to>
      <xdr:col>82</xdr:col>
      <xdr:colOff>158750</xdr:colOff>
      <xdr:row>59</xdr:row>
      <xdr:rowOff>69850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111777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88900</xdr:rowOff>
    </xdr:from>
    <xdr:to>
      <xdr:col>78</xdr:col>
      <xdr:colOff>120650</xdr:colOff>
      <xdr:row>59</xdr:row>
      <xdr:rowOff>19050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3827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ポイント上回っているが、これは、消防や清掃などの事業を一部事務組合で実施しており、人件費、物件費、公債費などが補助費等（負担金）として算定されるためである。</a:t>
          </a:r>
        </a:p>
        <a:p>
          <a:r>
            <a:rPr kumimoji="1" lang="ja-JP" altLang="en-US" sz="1300">
              <a:latin typeface="ＭＳ Ｐゴシック" panose="020B0600070205080204" pitchFamily="50" charset="-128"/>
              <a:ea typeface="ＭＳ Ｐゴシック" panose="020B0600070205080204" pitchFamily="50" charset="-128"/>
            </a:rPr>
            <a:t>一部事務組合に対し、負担金については、事務改善などにより削減するよう引き続き要請していく。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26307</xdr:rowOff>
    </xdr:from>
    <xdr:to>
      <xdr:col>82</xdr:col>
      <xdr:colOff>107950</xdr:colOff>
      <xdr:row>41</xdr:row>
      <xdr:rowOff>135165</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684157"/>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107242</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135165</xdr:rowOff>
    </xdr:from>
    <xdr:to>
      <xdr:col>82</xdr:col>
      <xdr:colOff>196850</xdr:colOff>
      <xdr:row>41</xdr:row>
      <xdr:rowOff>135165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112684</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42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26307</xdr:rowOff>
    </xdr:from>
    <xdr:to>
      <xdr:col>82</xdr:col>
      <xdr:colOff>196850</xdr:colOff>
      <xdr:row>33</xdr:row>
      <xdr:rowOff>26307</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68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38</xdr:row>
      <xdr:rowOff>159657</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5671800" y="66529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87284</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08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70757</xdr:rowOff>
    </xdr:from>
    <xdr:to>
      <xdr:col>82</xdr:col>
      <xdr:colOff>158750</xdr:colOff>
      <xdr:row>37</xdr:row>
      <xdr:rowOff>907</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159657</xdr:rowOff>
    </xdr:from>
    <xdr:to>
      <xdr:col>78</xdr:col>
      <xdr:colOff>69850</xdr:colOff>
      <xdr:row>39</xdr:row>
      <xdr:rowOff>107950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747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59872</xdr:rowOff>
    </xdr:from>
    <xdr:to>
      <xdr:col>78</xdr:col>
      <xdr:colOff>120650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199</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000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107950</xdr:rowOff>
    </xdr:from>
    <xdr:to>
      <xdr:col>73</xdr:col>
      <xdr:colOff>180975</xdr:colOff>
      <xdr:row>39</xdr:row>
      <xdr:rowOff>140607</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893800" y="6794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81643</xdr:rowOff>
    </xdr:from>
    <xdr:to>
      <xdr:col>74</xdr:col>
      <xdr:colOff>31750</xdr:colOff>
      <xdr:row>37</xdr:row>
      <xdr:rowOff>11793</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148772</xdr:rowOff>
    </xdr:from>
    <xdr:to>
      <xdr:col>69</xdr:col>
      <xdr:colOff>92075</xdr:colOff>
      <xdr:row>39</xdr:row>
      <xdr:rowOff>140607</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004800" y="66638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48986</xdr:rowOff>
    </xdr:from>
    <xdr:to>
      <xdr:col>69</xdr:col>
      <xdr:colOff>142875</xdr:colOff>
      <xdr:row>36</xdr:row>
      <xdr:rowOff>150586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160763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87085</xdr:rowOff>
    </xdr:from>
    <xdr:to>
      <xdr:col>82</xdr:col>
      <xdr:colOff>158750</xdr:colOff>
      <xdr:row>39</xdr:row>
      <xdr:rowOff>17235</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59162</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7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108857</xdr:rowOff>
    </xdr:from>
    <xdr:to>
      <xdr:col>78</xdr:col>
      <xdr:colOff>120650</xdr:colOff>
      <xdr:row>39</xdr:row>
      <xdr:rowOff>39007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23784</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71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57150</xdr:rowOff>
    </xdr:from>
    <xdr:to>
      <xdr:col>74</xdr:col>
      <xdr:colOff>31750</xdr:colOff>
      <xdr:row>39</xdr:row>
      <xdr:rowOff>158750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143527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89807</xdr:rowOff>
    </xdr:from>
    <xdr:to>
      <xdr:col>69</xdr:col>
      <xdr:colOff>142875</xdr:colOff>
      <xdr:row>40</xdr:row>
      <xdr:rowOff>19957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4734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97972</xdr:rowOff>
    </xdr:from>
    <xdr:to>
      <xdr:col>65</xdr:col>
      <xdr:colOff>53975</xdr:colOff>
      <xdr:row>39</xdr:row>
      <xdr:rowOff>28122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12899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令和元年度に実施した公立小中学校及び幼稚園の空調設備整備に係る地方債の元金償還が開始したこと等に伴い前年度より増加したことに加え、分母である経常一般財源が大幅減となったため、公債費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43724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15801</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0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43724</xdr:rowOff>
    </xdr:from>
    <xdr:to>
      <xdr:col>24</xdr:col>
      <xdr:colOff>114300</xdr:colOff>
      <xdr:row>81</xdr:row>
      <xdr:rowOff>43724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144962</xdr:rowOff>
    </xdr:from>
    <xdr:to>
      <xdr:col>24</xdr:col>
      <xdr:colOff>25400</xdr:colOff>
      <xdr:row>76</xdr:row>
      <xdr:rowOff>38826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003712"/>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144962</xdr:rowOff>
    </xdr:from>
    <xdr:to>
      <xdr:col>19</xdr:col>
      <xdr:colOff>187325</xdr:colOff>
      <xdr:row>76</xdr:row>
      <xdr:rowOff>25763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003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25763</xdr:rowOff>
    </xdr:from>
    <xdr:to>
      <xdr:col>15</xdr:col>
      <xdr:colOff>98425</xdr:colOff>
      <xdr:row>76</xdr:row>
      <xdr:rowOff>25763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0559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25763</xdr:rowOff>
    </xdr:from>
    <xdr:to>
      <xdr:col>11</xdr:col>
      <xdr:colOff>9525</xdr:colOff>
      <xdr:row>76</xdr:row>
      <xdr:rowOff>45357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0559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94162</xdr:rowOff>
    </xdr:from>
    <xdr:to>
      <xdr:col>20</xdr:col>
      <xdr:colOff>38100</xdr:colOff>
      <xdr:row>76</xdr:row>
      <xdr:rowOff>24312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34489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72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146413</xdr:rowOff>
    </xdr:from>
    <xdr:to>
      <xdr:col>15</xdr:col>
      <xdr:colOff>149225</xdr:colOff>
      <xdr:row>76</xdr:row>
      <xdr:rowOff>76563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86740</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146413</xdr:rowOff>
    </xdr:from>
    <xdr:to>
      <xdr:col>11</xdr:col>
      <xdr:colOff>60325</xdr:colOff>
      <xdr:row>76</xdr:row>
      <xdr:rowOff>76563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86740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本市の場合、補助費等が類似団体に比べ高い傾向にあるため、本市における事務事業の抜本的な見直しだけでなく、一部事務組合に対して事務事業の効率化に努めるよう引き続き要請していく必要がある。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79</xdr:row>
      <xdr:rowOff>107950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933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80027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107950</xdr:rowOff>
    </xdr:from>
    <xdr:to>
      <xdr:col>82</xdr:col>
      <xdr:colOff>196850</xdr:colOff>
      <xdr:row>79</xdr:row>
      <xdr:rowOff>107950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5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31750</xdr:rowOff>
    </xdr:from>
    <xdr:to>
      <xdr:col>82</xdr:col>
      <xdr:colOff>107950</xdr:colOff>
      <xdr:row>78</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233400"/>
          <a:ext cx="838200" cy="28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35577</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31750</xdr:rowOff>
    </xdr:from>
    <xdr:to>
      <xdr:col>78</xdr:col>
      <xdr:colOff>69850</xdr:colOff>
      <xdr:row>79</xdr:row>
      <xdr:rowOff>153670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233400"/>
          <a:ext cx="8890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153670</xdr:rowOff>
    </xdr:from>
    <xdr:to>
      <xdr:col>73</xdr:col>
      <xdr:colOff>180975</xdr:colOff>
      <xdr:row>80</xdr:row>
      <xdr:rowOff>66039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982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80011</xdr:rowOff>
    </xdr:from>
    <xdr:to>
      <xdr:col>74</xdr:col>
      <xdr:colOff>31750</xdr:colOff>
      <xdr:row>78</xdr:row>
      <xdr:rowOff>10161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20338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77470</xdr:rowOff>
    </xdr:from>
    <xdr:to>
      <xdr:col>69</xdr:col>
      <xdr:colOff>92075</xdr:colOff>
      <xdr:row>80</xdr:row>
      <xdr:rowOff>66039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220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161307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102870</xdr:rowOff>
    </xdr:from>
    <xdr:to>
      <xdr:col>74</xdr:col>
      <xdr:colOff>31750</xdr:colOff>
      <xdr:row>80</xdr:row>
      <xdr:rowOff>33020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4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17797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73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15239</xdr:rowOff>
    </xdr:from>
    <xdr:to>
      <xdr:col>69</xdr:col>
      <xdr:colOff>142875</xdr:colOff>
      <xdr:row>80</xdr:row>
      <xdr:rowOff>116839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101616</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26670</xdr:rowOff>
    </xdr:from>
    <xdr:to>
      <xdr:col>65</xdr:col>
      <xdr:colOff>53975</xdr:colOff>
      <xdr:row>79</xdr:row>
      <xdr:rowOff>128270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113047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13805</xdr:rowOff>
    </xdr:from>
    <xdr:to>
      <xdr:col>29</xdr:col>
      <xdr:colOff>127000</xdr:colOff>
      <xdr:row>20</xdr:row>
      <xdr:rowOff>83299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90280"/>
          <a:ext cx="0" cy="126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55376</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2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83299</xdr:rowOff>
    </xdr:from>
    <xdr:to>
      <xdr:col>30</xdr:col>
      <xdr:colOff>25400</xdr:colOff>
      <xdr:row>20</xdr:row>
      <xdr:rowOff>83299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9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100182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3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13805</xdr:rowOff>
    </xdr:from>
    <xdr:to>
      <xdr:col>30</xdr:col>
      <xdr:colOff>25400</xdr:colOff>
      <xdr:row>13</xdr:row>
      <xdr:rowOff>13805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90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77775</xdr:rowOff>
    </xdr:from>
    <xdr:to>
      <xdr:col>29</xdr:col>
      <xdr:colOff>127000</xdr:colOff>
      <xdr:row>16</xdr:row>
      <xdr:rowOff>89129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68600"/>
          <a:ext cx="647700" cy="1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164749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55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21222</xdr:rowOff>
    </xdr:from>
    <xdr:to>
      <xdr:col>29</xdr:col>
      <xdr:colOff>177800</xdr:colOff>
      <xdr:row>17</xdr:row>
      <xdr:rowOff>122822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8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89129</xdr:rowOff>
    </xdr:from>
    <xdr:to>
      <xdr:col>26</xdr:col>
      <xdr:colOff>50800</xdr:colOff>
      <xdr:row>16</xdr:row>
      <xdr:rowOff>127762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79954"/>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38176</xdr:rowOff>
    </xdr:from>
    <xdr:to>
      <xdr:col>26</xdr:col>
      <xdr:colOff>101600</xdr:colOff>
      <xdr:row>17</xdr:row>
      <xdr:rowOff>139776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124553</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86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127762</xdr:rowOff>
    </xdr:from>
    <xdr:to>
      <xdr:col>22</xdr:col>
      <xdr:colOff>114300</xdr:colOff>
      <xdr:row>16</xdr:row>
      <xdr:rowOff>131458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18587"/>
          <a:ext cx="698500" cy="3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47815</xdr:rowOff>
    </xdr:from>
    <xdr:to>
      <xdr:col>22</xdr:col>
      <xdr:colOff>165100</xdr:colOff>
      <xdr:row>17</xdr:row>
      <xdr:rowOff>149415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134192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9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131458</xdr:rowOff>
    </xdr:from>
    <xdr:to>
      <xdr:col>18</xdr:col>
      <xdr:colOff>177800</xdr:colOff>
      <xdr:row>17</xdr:row>
      <xdr:rowOff>19482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22283"/>
          <a:ext cx="698500" cy="59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91973</xdr:rowOff>
    </xdr:from>
    <xdr:to>
      <xdr:col>19</xdr:col>
      <xdr:colOff>38100</xdr:colOff>
      <xdr:row>18</xdr:row>
      <xdr:rowOff>22123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6900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116091</xdr:rowOff>
    </xdr:from>
    <xdr:to>
      <xdr:col>15</xdr:col>
      <xdr:colOff>101600</xdr:colOff>
      <xdr:row>18</xdr:row>
      <xdr:rowOff>46241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31018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26975</xdr:rowOff>
    </xdr:from>
    <xdr:to>
      <xdr:col>29</xdr:col>
      <xdr:colOff>177800</xdr:colOff>
      <xdr:row>16</xdr:row>
      <xdr:rowOff>128575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1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43502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38329</xdr:rowOff>
    </xdr:from>
    <xdr:to>
      <xdr:col>26</xdr:col>
      <xdr:colOff>101600</xdr:colOff>
      <xdr:row>16</xdr:row>
      <xdr:rowOff>139929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29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150106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9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76962</xdr:rowOff>
    </xdr:from>
    <xdr:to>
      <xdr:col>22</xdr:col>
      <xdr:colOff>165100</xdr:colOff>
      <xdr:row>17</xdr:row>
      <xdr:rowOff>7112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67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17289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80658</xdr:rowOff>
    </xdr:from>
    <xdr:to>
      <xdr:col>19</xdr:col>
      <xdr:colOff>38100</xdr:colOff>
      <xdr:row>17</xdr:row>
      <xdr:rowOff>10808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71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20985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4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140132</xdr:rowOff>
    </xdr:from>
    <xdr:to>
      <xdr:col>15</xdr:col>
      <xdr:colOff>101600</xdr:colOff>
      <xdr:row>17</xdr:row>
      <xdr:rowOff>70282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3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80459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167577</xdr:rowOff>
    </xdr:from>
    <xdr:to>
      <xdr:col>29</xdr:col>
      <xdr:colOff>127000</xdr:colOff>
      <xdr:row>37</xdr:row>
      <xdr:rowOff>180416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127"/>
          <a:ext cx="0" cy="12129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152493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27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180416</xdr:rowOff>
    </xdr:from>
    <xdr:to>
      <xdr:col>30</xdr:col>
      <xdr:colOff>25400</xdr:colOff>
      <xdr:row>37</xdr:row>
      <xdr:rowOff>180416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051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82504</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5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167577</xdr:rowOff>
    </xdr:from>
    <xdr:to>
      <xdr:col>30</xdr:col>
      <xdr:colOff>25400</xdr:colOff>
      <xdr:row>33</xdr:row>
      <xdr:rowOff>167577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1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95034</xdr:rowOff>
    </xdr:from>
    <xdr:to>
      <xdr:col>29</xdr:col>
      <xdr:colOff>127000</xdr:colOff>
      <xdr:row>36</xdr:row>
      <xdr:rowOff>136182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48284"/>
          <a:ext cx="6477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76306</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66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231229</xdr:rowOff>
    </xdr:from>
    <xdr:to>
      <xdr:col>29</xdr:col>
      <xdr:colOff>177800</xdr:colOff>
      <xdr:row>35</xdr:row>
      <xdr:rowOff>332829</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15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117666</xdr:rowOff>
    </xdr:from>
    <xdr:to>
      <xdr:col>26</xdr:col>
      <xdr:colOff>50800</xdr:colOff>
      <xdr:row>36</xdr:row>
      <xdr:rowOff>136182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70916"/>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252488</xdr:rowOff>
    </xdr:from>
    <xdr:to>
      <xdr:col>26</xdr:col>
      <xdr:colOff>101600</xdr:colOff>
      <xdr:row>36</xdr:row>
      <xdr:rowOff>11188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21365</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117666</xdr:rowOff>
    </xdr:from>
    <xdr:to>
      <xdr:col>22</xdr:col>
      <xdr:colOff>114300</xdr:colOff>
      <xdr:row>36</xdr:row>
      <xdr:rowOff>135115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70916"/>
          <a:ext cx="698500" cy="17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278854</xdr:rowOff>
    </xdr:from>
    <xdr:to>
      <xdr:col>22</xdr:col>
      <xdr:colOff>165100</xdr:colOff>
      <xdr:row>36</xdr:row>
      <xdr:rowOff>37554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47731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135115</xdr:rowOff>
    </xdr:from>
    <xdr:to>
      <xdr:col>18</xdr:col>
      <xdr:colOff>177800</xdr:colOff>
      <xdr:row>36</xdr:row>
      <xdr:rowOff>153136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8365"/>
          <a:ext cx="698500" cy="18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267348</xdr:rowOff>
    </xdr:from>
    <xdr:to>
      <xdr:col>19</xdr:col>
      <xdr:colOff>38100</xdr:colOff>
      <xdr:row>36</xdr:row>
      <xdr:rowOff>26048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36225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279044</xdr:rowOff>
    </xdr:from>
    <xdr:to>
      <xdr:col>15</xdr:col>
      <xdr:colOff>101600</xdr:colOff>
      <xdr:row>36</xdr:row>
      <xdr:rowOff>37744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47921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44234</xdr:rowOff>
    </xdr:from>
    <xdr:to>
      <xdr:col>29</xdr:col>
      <xdr:colOff>177800</xdr:colOff>
      <xdr:row>36</xdr:row>
      <xdr:rowOff>145834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16311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6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85382</xdr:rowOff>
    </xdr:from>
    <xdr:to>
      <xdr:col>26</xdr:col>
      <xdr:colOff>101600</xdr:colOff>
      <xdr:row>37</xdr:row>
      <xdr:rowOff>15532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38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12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66866</xdr:rowOff>
    </xdr:from>
    <xdr:to>
      <xdr:col>22</xdr:col>
      <xdr:colOff>165100</xdr:colOff>
      <xdr:row>36</xdr:row>
      <xdr:rowOff>168466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153243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84315</xdr:rowOff>
    </xdr:from>
    <xdr:to>
      <xdr:col>19</xdr:col>
      <xdr:colOff>38100</xdr:colOff>
      <xdr:row>37</xdr:row>
      <xdr:rowOff>14465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170692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102336</xdr:rowOff>
    </xdr:from>
    <xdr:to>
      <xdr:col>15</xdr:col>
      <xdr:colOff>101600</xdr:colOff>
      <xdr:row>37</xdr:row>
      <xdr:rowOff>32486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55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4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55151</xdr:rowOff>
    </xdr:from>
    <xdr:to>
      <xdr:col>24</xdr:col>
      <xdr:colOff>62865</xdr:colOff>
      <xdr:row>38</xdr:row>
      <xdr:rowOff>86208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0101"/>
          <a:ext cx="1270" cy="123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90035</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0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86208</xdr:rowOff>
    </xdr:from>
    <xdr:to>
      <xdr:col>24</xdr:col>
      <xdr:colOff>152400</xdr:colOff>
      <xdr:row>38</xdr:row>
      <xdr:rowOff>86208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0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1828</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55151</xdr:rowOff>
    </xdr:from>
    <xdr:to>
      <xdr:col>24</xdr:col>
      <xdr:colOff>152400</xdr:colOff>
      <xdr:row>31</xdr:row>
      <xdr:rowOff>55151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6590</xdr:rowOff>
    </xdr:from>
    <xdr:to>
      <xdr:col>24</xdr:col>
      <xdr:colOff>63500</xdr:colOff>
      <xdr:row>37</xdr:row>
      <xdr:rowOff>8516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50240"/>
          <a:ext cx="838200" cy="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47344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76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24467</xdr:rowOff>
    </xdr:from>
    <xdr:to>
      <xdr:col>24</xdr:col>
      <xdr:colOff>114300</xdr:colOff>
      <xdr:row>35</xdr:row>
      <xdr:rowOff>126067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2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8516</xdr:rowOff>
    </xdr:from>
    <xdr:to>
      <xdr:col>19</xdr:col>
      <xdr:colOff>177800</xdr:colOff>
      <xdr:row>37</xdr:row>
      <xdr:rowOff>56065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2166"/>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43376</xdr:rowOff>
    </xdr:from>
    <xdr:to>
      <xdr:col>20</xdr:col>
      <xdr:colOff>38100</xdr:colOff>
      <xdr:row>35</xdr:row>
      <xdr:rowOff>144976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161503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56065</xdr:rowOff>
    </xdr:from>
    <xdr:to>
      <xdr:col>15</xdr:col>
      <xdr:colOff>50800</xdr:colOff>
      <xdr:row>38</xdr:row>
      <xdr:rowOff>33891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9715"/>
          <a:ext cx="889000" cy="14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57908</xdr:rowOff>
    </xdr:from>
    <xdr:to>
      <xdr:col>15</xdr:col>
      <xdr:colOff>101600</xdr:colOff>
      <xdr:row>35</xdr:row>
      <xdr:rowOff>159508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4585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157857</xdr:rowOff>
    </xdr:from>
    <xdr:to>
      <xdr:col>10</xdr:col>
      <xdr:colOff>114300</xdr:colOff>
      <xdr:row>38</xdr:row>
      <xdr:rowOff>33891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501507"/>
          <a:ext cx="889000" cy="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33220</xdr:rowOff>
    </xdr:from>
    <xdr:to>
      <xdr:col>10</xdr:col>
      <xdr:colOff>165100</xdr:colOff>
      <xdr:row>36</xdr:row>
      <xdr:rowOff>134820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151347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37367</xdr:rowOff>
    </xdr:from>
    <xdr:to>
      <xdr:col>6</xdr:col>
      <xdr:colOff>38100</xdr:colOff>
      <xdr:row>36</xdr:row>
      <xdr:rowOff>138967</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155494</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8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127240</xdr:rowOff>
    </xdr:from>
    <xdr:to>
      <xdr:col>24</xdr:col>
      <xdr:colOff>114300</xdr:colOff>
      <xdr:row>37</xdr:row>
      <xdr:rowOff>57390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9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105667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7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129166</xdr:rowOff>
    </xdr:from>
    <xdr:to>
      <xdr:col>20</xdr:col>
      <xdr:colOff>38100</xdr:colOff>
      <xdr:row>37</xdr:row>
      <xdr:rowOff>59316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0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50443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5265</xdr:rowOff>
    </xdr:from>
    <xdr:to>
      <xdr:col>15</xdr:col>
      <xdr:colOff>101600</xdr:colOff>
      <xdr:row>37</xdr:row>
      <xdr:rowOff>106865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154541</xdr:rowOff>
    </xdr:from>
    <xdr:to>
      <xdr:col>10</xdr:col>
      <xdr:colOff>165100</xdr:colOff>
      <xdr:row>38</xdr:row>
      <xdr:rowOff>84691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9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75818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9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107057</xdr:rowOff>
    </xdr:from>
    <xdr:to>
      <xdr:col>6</xdr:col>
      <xdr:colOff>38100</xdr:colOff>
      <xdr:row>38</xdr:row>
      <xdr:rowOff>37207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5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28334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4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48793</xdr:rowOff>
    </xdr:from>
    <xdr:to>
      <xdr:col>24</xdr:col>
      <xdr:colOff>62865</xdr:colOff>
      <xdr:row>59</xdr:row>
      <xdr:rowOff>31896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21293"/>
          <a:ext cx="1270" cy="1526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35723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31896</xdr:rowOff>
    </xdr:from>
    <xdr:to>
      <xdr:col>24</xdr:col>
      <xdr:colOff>152400</xdr:colOff>
      <xdr:row>59</xdr:row>
      <xdr:rowOff>31896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166920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48793</xdr:rowOff>
    </xdr:from>
    <xdr:to>
      <xdr:col>24</xdr:col>
      <xdr:colOff>152400</xdr:colOff>
      <xdr:row>50</xdr:row>
      <xdr:rowOff>48793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21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86131</xdr:rowOff>
    </xdr:from>
    <xdr:to>
      <xdr:col>24</xdr:col>
      <xdr:colOff>63500</xdr:colOff>
      <xdr:row>57</xdr:row>
      <xdr:rowOff>168522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8781"/>
          <a:ext cx="838200" cy="8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139685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9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116808</xdr:rowOff>
    </xdr:from>
    <xdr:to>
      <xdr:col>24</xdr:col>
      <xdr:colOff>114300</xdr:colOff>
      <xdr:row>56</xdr:row>
      <xdr:rowOff>46958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168522</xdr:rowOff>
    </xdr:from>
    <xdr:to>
      <xdr:col>19</xdr:col>
      <xdr:colOff>177800</xdr:colOff>
      <xdr:row>58</xdr:row>
      <xdr:rowOff>43479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1172"/>
          <a:ext cx="889000" cy="4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13900</xdr:rowOff>
    </xdr:from>
    <xdr:to>
      <xdr:col>20</xdr:col>
      <xdr:colOff>38100</xdr:colOff>
      <xdr:row>56</xdr:row>
      <xdr:rowOff>115500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132027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9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43479</xdr:rowOff>
    </xdr:from>
    <xdr:to>
      <xdr:col>15</xdr:col>
      <xdr:colOff>50800</xdr:colOff>
      <xdr:row>58</xdr:row>
      <xdr:rowOff>61347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87579"/>
          <a:ext cx="889000" cy="1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15005</xdr:rowOff>
    </xdr:from>
    <xdr:to>
      <xdr:col>15</xdr:col>
      <xdr:colOff>101600</xdr:colOff>
      <xdr:row>57</xdr:row>
      <xdr:rowOff>116605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133132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6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61347</xdr:rowOff>
    </xdr:from>
    <xdr:to>
      <xdr:col>10</xdr:col>
      <xdr:colOff>114300</xdr:colOff>
      <xdr:row>58</xdr:row>
      <xdr:rowOff>144272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005447"/>
          <a:ext cx="8890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87605</xdr:rowOff>
    </xdr:from>
    <xdr:to>
      <xdr:col>10</xdr:col>
      <xdr:colOff>165100</xdr:colOff>
      <xdr:row>58</xdr:row>
      <xdr:rowOff>17755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34282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3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140297</xdr:rowOff>
    </xdr:from>
    <xdr:to>
      <xdr:col>6</xdr:col>
      <xdr:colOff>38100</xdr:colOff>
      <xdr:row>58</xdr:row>
      <xdr:rowOff>70447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86974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35331</xdr:rowOff>
    </xdr:from>
    <xdr:to>
      <xdr:col>24</xdr:col>
      <xdr:colOff>114300</xdr:colOff>
      <xdr:row>57</xdr:row>
      <xdr:rowOff>136931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13758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117722</xdr:rowOff>
    </xdr:from>
    <xdr:to>
      <xdr:col>20</xdr:col>
      <xdr:colOff>38100</xdr:colOff>
      <xdr:row>58</xdr:row>
      <xdr:rowOff>47872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38999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164129</xdr:rowOff>
    </xdr:from>
    <xdr:to>
      <xdr:col>15</xdr:col>
      <xdr:colOff>101600</xdr:colOff>
      <xdr:row>58</xdr:row>
      <xdr:rowOff>94279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3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85406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10547</xdr:rowOff>
    </xdr:from>
    <xdr:to>
      <xdr:col>10</xdr:col>
      <xdr:colOff>165100</xdr:colOff>
      <xdr:row>58</xdr:row>
      <xdr:rowOff>112147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5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103274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4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93472</xdr:rowOff>
    </xdr:from>
    <xdr:to>
      <xdr:col>6</xdr:col>
      <xdr:colOff>38100</xdr:colOff>
      <xdr:row>59</xdr:row>
      <xdr:rowOff>23622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14749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9764</xdr:rowOff>
    </xdr:from>
    <xdr:to>
      <xdr:col>24</xdr:col>
      <xdr:colOff>62865</xdr:colOff>
      <xdr:row>78</xdr:row>
      <xdr:rowOff>106507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11264"/>
          <a:ext cx="1270" cy="1468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110334</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106507</xdr:rowOff>
    </xdr:from>
    <xdr:to>
      <xdr:col>24</xdr:col>
      <xdr:colOff>152400</xdr:colOff>
      <xdr:row>78</xdr:row>
      <xdr:rowOff>106507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127891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78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9764</xdr:rowOff>
    </xdr:from>
    <xdr:to>
      <xdr:col>24</xdr:col>
      <xdr:colOff>152400</xdr:colOff>
      <xdr:row>70</xdr:row>
      <xdr:rowOff>9764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132933</xdr:rowOff>
    </xdr:from>
    <xdr:to>
      <xdr:col>24</xdr:col>
      <xdr:colOff>63500</xdr:colOff>
      <xdr:row>78</xdr:row>
      <xdr:rowOff>50180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34583"/>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161245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9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138368</xdr:rowOff>
    </xdr:from>
    <xdr:to>
      <xdr:col>24</xdr:col>
      <xdr:colOff>114300</xdr:colOff>
      <xdr:row>77</xdr:row>
      <xdr:rowOff>68518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105776</xdr:rowOff>
    </xdr:from>
    <xdr:to>
      <xdr:col>19</xdr:col>
      <xdr:colOff>177800</xdr:colOff>
      <xdr:row>77</xdr:row>
      <xdr:rowOff>132933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07426"/>
          <a:ext cx="8890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148884</xdr:rowOff>
    </xdr:from>
    <xdr:to>
      <xdr:col>20</xdr:col>
      <xdr:colOff>38100</xdr:colOff>
      <xdr:row>77</xdr:row>
      <xdr:rowOff>79034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95562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5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43870</xdr:rowOff>
    </xdr:from>
    <xdr:to>
      <xdr:col>15</xdr:col>
      <xdr:colOff>50800</xdr:colOff>
      <xdr:row>77</xdr:row>
      <xdr:rowOff>105776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45520"/>
          <a:ext cx="889000" cy="6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156383</xdr:rowOff>
    </xdr:from>
    <xdr:to>
      <xdr:col>15</xdr:col>
      <xdr:colOff>101600</xdr:colOff>
      <xdr:row>77</xdr:row>
      <xdr:rowOff>86533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103060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43870</xdr:rowOff>
    </xdr:from>
    <xdr:to>
      <xdr:col>10</xdr:col>
      <xdr:colOff>114300</xdr:colOff>
      <xdr:row>77</xdr:row>
      <xdr:rowOff>52649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5520"/>
          <a:ext cx="889000" cy="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158304</xdr:rowOff>
    </xdr:from>
    <xdr:to>
      <xdr:col>10</xdr:col>
      <xdr:colOff>165100</xdr:colOff>
      <xdr:row>77</xdr:row>
      <xdr:rowOff>88454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104980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165069</xdr:rowOff>
    </xdr:from>
    <xdr:to>
      <xdr:col>6</xdr:col>
      <xdr:colOff>38100</xdr:colOff>
      <xdr:row>77</xdr:row>
      <xdr:rowOff>95219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111747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170830</xdr:rowOff>
    </xdr:from>
    <xdr:to>
      <xdr:col>24</xdr:col>
      <xdr:colOff>114300</xdr:colOff>
      <xdr:row>78</xdr:row>
      <xdr:rowOff>100980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85757</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87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82133</xdr:rowOff>
    </xdr:from>
    <xdr:to>
      <xdr:col>20</xdr:col>
      <xdr:colOff>38100</xdr:colOff>
      <xdr:row>78</xdr:row>
      <xdr:rowOff>12283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83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3410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54976</xdr:rowOff>
    </xdr:from>
    <xdr:to>
      <xdr:col>15</xdr:col>
      <xdr:colOff>101600</xdr:colOff>
      <xdr:row>77</xdr:row>
      <xdr:rowOff>156576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5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147703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4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164520</xdr:rowOff>
    </xdr:from>
    <xdr:to>
      <xdr:col>10</xdr:col>
      <xdr:colOff>165100</xdr:colOff>
      <xdr:row>77</xdr:row>
      <xdr:rowOff>94670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85797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1849</xdr:rowOff>
    </xdr:from>
    <xdr:to>
      <xdr:col>6</xdr:col>
      <xdr:colOff>38100</xdr:colOff>
      <xdr:row>77</xdr:row>
      <xdr:rowOff>103449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94576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58787</xdr:rowOff>
    </xdr:from>
    <xdr:to>
      <xdr:col>24</xdr:col>
      <xdr:colOff>62865</xdr:colOff>
      <xdr:row>97</xdr:row>
      <xdr:rowOff>146296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60737"/>
          <a:ext cx="1270" cy="111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150123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78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146296</xdr:rowOff>
    </xdr:from>
    <xdr:to>
      <xdr:col>24</xdr:col>
      <xdr:colOff>152400</xdr:colOff>
      <xdr:row>97</xdr:row>
      <xdr:rowOff>146296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7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5464</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3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58787</xdr:rowOff>
    </xdr:from>
    <xdr:to>
      <xdr:col>24</xdr:col>
      <xdr:colOff>152400</xdr:colOff>
      <xdr:row>91</xdr:row>
      <xdr:rowOff>58787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6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25498</xdr:rowOff>
    </xdr:from>
    <xdr:to>
      <xdr:col>24</xdr:col>
      <xdr:colOff>63500</xdr:colOff>
      <xdr:row>97</xdr:row>
      <xdr:rowOff>146296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56148"/>
          <a:ext cx="8382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108044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243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85167</xdr:rowOff>
    </xdr:from>
    <xdr:to>
      <xdr:col>24</xdr:col>
      <xdr:colOff>114300</xdr:colOff>
      <xdr:row>96</xdr:row>
      <xdr:rowOff>15317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25498</xdr:rowOff>
    </xdr:from>
    <xdr:to>
      <xdr:col>19</xdr:col>
      <xdr:colOff>177800</xdr:colOff>
      <xdr:row>98</xdr:row>
      <xdr:rowOff>104060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56148"/>
          <a:ext cx="889000" cy="25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135970</xdr:rowOff>
    </xdr:from>
    <xdr:to>
      <xdr:col>20</xdr:col>
      <xdr:colOff>38100</xdr:colOff>
      <xdr:row>95</xdr:row>
      <xdr:rowOff>66120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2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82647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02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104060</xdr:rowOff>
    </xdr:from>
    <xdr:to>
      <xdr:col>15</xdr:col>
      <xdr:colOff>50800</xdr:colOff>
      <xdr:row>98</xdr:row>
      <xdr:rowOff>140506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906160"/>
          <a:ext cx="889000" cy="3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47414</xdr:rowOff>
    </xdr:from>
    <xdr:to>
      <xdr:col>15</xdr:col>
      <xdr:colOff>101600</xdr:colOff>
      <xdr:row>96</xdr:row>
      <xdr:rowOff>149014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165541</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28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140506</xdr:rowOff>
    </xdr:from>
    <xdr:to>
      <xdr:col>10</xdr:col>
      <xdr:colOff>114300</xdr:colOff>
      <xdr:row>99</xdr:row>
      <xdr:rowOff>11499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942606"/>
          <a:ext cx="889000" cy="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102659</xdr:rowOff>
    </xdr:from>
    <xdr:to>
      <xdr:col>10</xdr:col>
      <xdr:colOff>165100</xdr:colOff>
      <xdr:row>97</xdr:row>
      <xdr:rowOff>32809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49336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3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156882</xdr:rowOff>
    </xdr:from>
    <xdr:to>
      <xdr:col>6</xdr:col>
      <xdr:colOff>38100</xdr:colOff>
      <xdr:row>97</xdr:row>
      <xdr:rowOff>87032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1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103559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95496</xdr:rowOff>
    </xdr:from>
    <xdr:to>
      <xdr:col>24</xdr:col>
      <xdr:colOff>114300</xdr:colOff>
      <xdr:row>98</xdr:row>
      <xdr:rowOff>25646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10423</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4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146148</xdr:rowOff>
    </xdr:from>
    <xdr:to>
      <xdr:col>20</xdr:col>
      <xdr:colOff>38100</xdr:colOff>
      <xdr:row>97</xdr:row>
      <xdr:rowOff>76298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67425</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9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53260</xdr:rowOff>
    </xdr:from>
    <xdr:to>
      <xdr:col>15</xdr:col>
      <xdr:colOff>101600</xdr:colOff>
      <xdr:row>98</xdr:row>
      <xdr:rowOff>154860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145987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94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89706</xdr:rowOff>
    </xdr:from>
    <xdr:to>
      <xdr:col>10</xdr:col>
      <xdr:colOff>165100</xdr:colOff>
      <xdr:row>99</xdr:row>
      <xdr:rowOff>19856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9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10983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8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132149</xdr:rowOff>
    </xdr:from>
    <xdr:to>
      <xdr:col>6</xdr:col>
      <xdr:colOff>38100</xdr:colOff>
      <xdr:row>99</xdr:row>
      <xdr:rowOff>62299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3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53426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2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165532</xdr:rowOff>
    </xdr:from>
    <xdr:to>
      <xdr:col>54</xdr:col>
      <xdr:colOff>189865</xdr:colOff>
      <xdr:row>38</xdr:row>
      <xdr:rowOff>102884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994832"/>
          <a:ext cx="1270" cy="623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106711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2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102884</xdr:rowOff>
    </xdr:from>
    <xdr:to>
      <xdr:col>55</xdr:col>
      <xdr:colOff>88900</xdr:colOff>
      <xdr:row>38</xdr:row>
      <xdr:rowOff>102884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1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112209</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77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165532</xdr:rowOff>
    </xdr:from>
    <xdr:to>
      <xdr:col>55</xdr:col>
      <xdr:colOff>88900</xdr:colOff>
      <xdr:row>34</xdr:row>
      <xdr:rowOff>165532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99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10530</xdr:rowOff>
    </xdr:from>
    <xdr:to>
      <xdr:col>55</xdr:col>
      <xdr:colOff>0</xdr:colOff>
      <xdr:row>37</xdr:row>
      <xdr:rowOff>10976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354180"/>
          <a:ext cx="838200" cy="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144685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45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121808</xdr:rowOff>
    </xdr:from>
    <xdr:to>
      <xdr:col>55</xdr:col>
      <xdr:colOff>50800</xdr:colOff>
      <xdr:row>37</xdr:row>
      <xdr:rowOff>51958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9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118451</xdr:rowOff>
    </xdr:from>
    <xdr:to>
      <xdr:col>50</xdr:col>
      <xdr:colOff>114300</xdr:colOff>
      <xdr:row>37</xdr:row>
      <xdr:rowOff>10530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261951"/>
          <a:ext cx="889000" cy="109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163424</xdr:rowOff>
    </xdr:from>
    <xdr:to>
      <xdr:col>50</xdr:col>
      <xdr:colOff>165100</xdr:colOff>
      <xdr:row>37</xdr:row>
      <xdr:rowOff>93574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84701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4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118451</xdr:rowOff>
    </xdr:from>
    <xdr:to>
      <xdr:col>45</xdr:col>
      <xdr:colOff>177800</xdr:colOff>
      <xdr:row>37</xdr:row>
      <xdr:rowOff>82223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5261951"/>
          <a:ext cx="889000" cy="11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89292</xdr:rowOff>
    </xdr:from>
    <xdr:to>
      <xdr:col>46</xdr:col>
      <xdr:colOff>38100</xdr:colOff>
      <xdr:row>31</xdr:row>
      <xdr:rowOff>19442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10569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53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82223</xdr:rowOff>
    </xdr:from>
    <xdr:to>
      <xdr:col>41</xdr:col>
      <xdr:colOff>50800</xdr:colOff>
      <xdr:row>37</xdr:row>
      <xdr:rowOff>91117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25873"/>
          <a:ext cx="889000" cy="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72865</xdr:rowOff>
    </xdr:from>
    <xdr:to>
      <xdr:col>41</xdr:col>
      <xdr:colOff>101600</xdr:colOff>
      <xdr:row>38</xdr:row>
      <xdr:rowOff>3015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165592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50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87158</xdr:rowOff>
    </xdr:from>
    <xdr:to>
      <xdr:col>36</xdr:col>
      <xdr:colOff>165100</xdr:colOff>
      <xdr:row>38</xdr:row>
      <xdr:rowOff>17308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8435</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52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131626</xdr:rowOff>
    </xdr:from>
    <xdr:to>
      <xdr:col>55</xdr:col>
      <xdr:colOff>50800</xdr:colOff>
      <xdr:row>37</xdr:row>
      <xdr:rowOff>61776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110053</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8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131180</xdr:rowOff>
    </xdr:from>
    <xdr:to>
      <xdr:col>50</xdr:col>
      <xdr:colOff>165100</xdr:colOff>
      <xdr:row>37</xdr:row>
      <xdr:rowOff>61330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0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77857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0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67651</xdr:rowOff>
    </xdr:from>
    <xdr:to>
      <xdr:col>46</xdr:col>
      <xdr:colOff>38100</xdr:colOff>
      <xdr:row>30</xdr:row>
      <xdr:rowOff>169251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21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14328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4986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31423</xdr:rowOff>
    </xdr:from>
    <xdr:to>
      <xdr:col>41</xdr:col>
      <xdr:colOff>101600</xdr:colOff>
      <xdr:row>37</xdr:row>
      <xdr:rowOff>133023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149550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1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40317</xdr:rowOff>
    </xdr:from>
    <xdr:to>
      <xdr:col>36</xdr:col>
      <xdr:colOff>165100</xdr:colOff>
      <xdr:row>37</xdr:row>
      <xdr:rowOff>141917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8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158444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15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157950</xdr:rowOff>
    </xdr:from>
    <xdr:to>
      <xdr:col>54</xdr:col>
      <xdr:colOff>189865</xdr:colOff>
      <xdr:row>57</xdr:row>
      <xdr:rowOff>57976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59000"/>
          <a:ext cx="1270" cy="1271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61803</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83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57976</xdr:rowOff>
    </xdr:from>
    <xdr:to>
      <xdr:col>55</xdr:col>
      <xdr:colOff>88900</xdr:colOff>
      <xdr:row>57</xdr:row>
      <xdr:rowOff>57976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83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104627</xdr:rowOff>
    </xdr:from>
    <xdr:ext cx="534377"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3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157950</xdr:rowOff>
    </xdr:from>
    <xdr:to>
      <xdr:col>55</xdr:col>
      <xdr:colOff>88900</xdr:colOff>
      <xdr:row>49</xdr:row>
      <xdr:rowOff>157950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120326</xdr:rowOff>
    </xdr:from>
    <xdr:to>
      <xdr:col>55</xdr:col>
      <xdr:colOff>0</xdr:colOff>
      <xdr:row>57</xdr:row>
      <xdr:rowOff>102457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721526"/>
          <a:ext cx="838200" cy="15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32605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2909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9728</xdr:rowOff>
    </xdr:from>
    <xdr:to>
      <xdr:col>55</xdr:col>
      <xdr:colOff>50800</xdr:colOff>
      <xdr:row>55</xdr:row>
      <xdr:rowOff>111328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3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30449</xdr:rowOff>
    </xdr:from>
    <xdr:to>
      <xdr:col>50</xdr:col>
      <xdr:colOff>114300</xdr:colOff>
      <xdr:row>57</xdr:row>
      <xdr:rowOff>102457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803099"/>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116218</xdr:rowOff>
    </xdr:from>
    <xdr:to>
      <xdr:col>50</xdr:col>
      <xdr:colOff>165100</xdr:colOff>
      <xdr:row>55</xdr:row>
      <xdr:rowOff>46368</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62895</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273</xdr:rowOff>
    </xdr:from>
    <xdr:to>
      <xdr:col>45</xdr:col>
      <xdr:colOff>177800</xdr:colOff>
      <xdr:row>57</xdr:row>
      <xdr:rowOff>30449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601473"/>
          <a:ext cx="889000" cy="20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103740</xdr:rowOff>
    </xdr:from>
    <xdr:to>
      <xdr:col>46</xdr:col>
      <xdr:colOff>38100</xdr:colOff>
      <xdr:row>55</xdr:row>
      <xdr:rowOff>33890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50417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3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273</xdr:rowOff>
    </xdr:from>
    <xdr:to>
      <xdr:col>41</xdr:col>
      <xdr:colOff>50800</xdr:colOff>
      <xdr:row>57</xdr:row>
      <xdr:rowOff>44297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01473"/>
          <a:ext cx="889000" cy="2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133782</xdr:rowOff>
    </xdr:from>
    <xdr:to>
      <xdr:col>41</xdr:col>
      <xdr:colOff>101600</xdr:colOff>
      <xdr:row>55</xdr:row>
      <xdr:rowOff>63932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80459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47504</xdr:rowOff>
    </xdr:from>
    <xdr:to>
      <xdr:col>36</xdr:col>
      <xdr:colOff>165100</xdr:colOff>
      <xdr:row>55</xdr:row>
      <xdr:rowOff>149104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165631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69526</xdr:rowOff>
    </xdr:from>
    <xdr:to>
      <xdr:col>55</xdr:col>
      <xdr:colOff>50800</xdr:colOff>
      <xdr:row>56</xdr:row>
      <xdr:rowOff>171126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7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155903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5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51657</xdr:rowOff>
    </xdr:from>
    <xdr:to>
      <xdr:col>50</xdr:col>
      <xdr:colOff>165100</xdr:colOff>
      <xdr:row>57</xdr:row>
      <xdr:rowOff>153257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144384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151099</xdr:rowOff>
    </xdr:from>
    <xdr:to>
      <xdr:col>46</xdr:col>
      <xdr:colOff>38100</xdr:colOff>
      <xdr:row>57</xdr:row>
      <xdr:rowOff>81249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7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72376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84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120923</xdr:rowOff>
    </xdr:from>
    <xdr:to>
      <xdr:col>41</xdr:col>
      <xdr:colOff>101600</xdr:colOff>
      <xdr:row>56</xdr:row>
      <xdr:rowOff>51073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55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42200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164947</xdr:rowOff>
    </xdr:from>
    <xdr:to>
      <xdr:col>36</xdr:col>
      <xdr:colOff>165100</xdr:colOff>
      <xdr:row>57</xdr:row>
      <xdr:rowOff>95097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7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86224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8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71989</xdr:rowOff>
    </xdr:from>
    <xdr:to>
      <xdr:col>54</xdr:col>
      <xdr:colOff>189865</xdr:colOff>
      <xdr:row>78</xdr:row>
      <xdr:rowOff>124338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416389"/>
          <a:ext cx="1270" cy="1081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128165</xdr:rowOff>
    </xdr:from>
    <xdr:ext cx="378565"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124338</xdr:rowOff>
    </xdr:from>
    <xdr:to>
      <xdr:col>55</xdr:col>
      <xdr:colOff>88900</xdr:colOff>
      <xdr:row>78</xdr:row>
      <xdr:rowOff>124338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18666</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71989</xdr:rowOff>
    </xdr:from>
    <xdr:to>
      <xdr:col>55</xdr:col>
      <xdr:colOff>88900</xdr:colOff>
      <xdr:row>72</xdr:row>
      <xdr:rowOff>71989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41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82778</xdr:rowOff>
    </xdr:from>
    <xdr:to>
      <xdr:col>55</xdr:col>
      <xdr:colOff>0</xdr:colOff>
      <xdr:row>78</xdr:row>
      <xdr:rowOff>1626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112978"/>
          <a:ext cx="838200" cy="26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101069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31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122642</xdr:rowOff>
    </xdr:from>
    <xdr:to>
      <xdr:col>55</xdr:col>
      <xdr:colOff>50800</xdr:colOff>
      <xdr:row>77</xdr:row>
      <xdr:rowOff>52792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5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53243</xdr:rowOff>
    </xdr:from>
    <xdr:to>
      <xdr:col>50</xdr:col>
      <xdr:colOff>114300</xdr:colOff>
      <xdr:row>78</xdr:row>
      <xdr:rowOff>1626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254893"/>
          <a:ext cx="889000" cy="1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70383</xdr:rowOff>
    </xdr:from>
    <xdr:to>
      <xdr:col>50</xdr:col>
      <xdr:colOff>165100</xdr:colOff>
      <xdr:row>77</xdr:row>
      <xdr:rowOff>533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17060</xdr:rowOff>
    </xdr:from>
    <xdr:ext cx="469744"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04428" y="1287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145232</xdr:rowOff>
    </xdr:from>
    <xdr:to>
      <xdr:col>45</xdr:col>
      <xdr:colOff>177800</xdr:colOff>
      <xdr:row>77</xdr:row>
      <xdr:rowOff>53243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03982"/>
          <a:ext cx="889000" cy="25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135214</xdr:rowOff>
    </xdr:from>
    <xdr:to>
      <xdr:col>46</xdr:col>
      <xdr:colOff>38100</xdr:colOff>
      <xdr:row>76</xdr:row>
      <xdr:rowOff>65363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9939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81891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76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145232</xdr:rowOff>
    </xdr:from>
    <xdr:to>
      <xdr:col>41</xdr:col>
      <xdr:colOff>50800</xdr:colOff>
      <xdr:row>78</xdr:row>
      <xdr:rowOff>46568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03982"/>
          <a:ext cx="889000" cy="4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140381</xdr:rowOff>
    </xdr:from>
    <xdr:to>
      <xdr:col>41</xdr:col>
      <xdr:colOff>101600</xdr:colOff>
      <xdr:row>76</xdr:row>
      <xdr:rowOff>70531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61658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9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63342</xdr:rowOff>
    </xdr:from>
    <xdr:to>
      <xdr:col>36</xdr:col>
      <xdr:colOff>165100</xdr:colOff>
      <xdr:row>76</xdr:row>
      <xdr:rowOff>164942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10020</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37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31978</xdr:rowOff>
    </xdr:from>
    <xdr:to>
      <xdr:col>55</xdr:col>
      <xdr:colOff>50800</xdr:colOff>
      <xdr:row>76</xdr:row>
      <xdr:rowOff>133578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54856</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913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122276</xdr:rowOff>
    </xdr:from>
    <xdr:to>
      <xdr:col>50</xdr:col>
      <xdr:colOff>165100</xdr:colOff>
      <xdr:row>78</xdr:row>
      <xdr:rowOff>52426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43553</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41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2443</xdr:rowOff>
    </xdr:from>
    <xdr:to>
      <xdr:col>46</xdr:col>
      <xdr:colOff>38100</xdr:colOff>
      <xdr:row>77</xdr:row>
      <xdr:rowOff>104043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0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95170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29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94432</xdr:rowOff>
    </xdr:from>
    <xdr:to>
      <xdr:col>41</xdr:col>
      <xdr:colOff>101600</xdr:colOff>
      <xdr:row>76</xdr:row>
      <xdr:rowOff>24581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29531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41109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7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167218</xdr:rowOff>
    </xdr:from>
    <xdr:to>
      <xdr:col>36</xdr:col>
      <xdr:colOff>165100</xdr:colOff>
      <xdr:row>78</xdr:row>
      <xdr:rowOff>97368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88495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32372</xdr:rowOff>
    </xdr:from>
    <xdr:to>
      <xdr:col>54</xdr:col>
      <xdr:colOff>189865</xdr:colOff>
      <xdr:row>98</xdr:row>
      <xdr:rowOff>91866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34322"/>
          <a:ext cx="1270" cy="125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95693</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89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91866</xdr:rowOff>
    </xdr:from>
    <xdr:to>
      <xdr:col>55</xdr:col>
      <xdr:colOff>88900</xdr:colOff>
      <xdr:row>98</xdr:row>
      <xdr:rowOff>91866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89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150499</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32372</xdr:rowOff>
    </xdr:from>
    <xdr:to>
      <xdr:col>55</xdr:col>
      <xdr:colOff>88900</xdr:colOff>
      <xdr:row>91</xdr:row>
      <xdr:rowOff>32372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167951</xdr:rowOff>
    </xdr:from>
    <xdr:to>
      <xdr:col>55</xdr:col>
      <xdr:colOff>0</xdr:colOff>
      <xdr:row>98</xdr:row>
      <xdr:rowOff>42869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798601"/>
          <a:ext cx="8382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107300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395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84423</xdr:rowOff>
    </xdr:from>
    <xdr:to>
      <xdr:col>55</xdr:col>
      <xdr:colOff>50800</xdr:colOff>
      <xdr:row>97</xdr:row>
      <xdr:rowOff>14573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13799</xdr:rowOff>
    </xdr:from>
    <xdr:to>
      <xdr:col>50</xdr:col>
      <xdr:colOff>114300</xdr:colOff>
      <xdr:row>98</xdr:row>
      <xdr:rowOff>42869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15899"/>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37142</xdr:rowOff>
    </xdr:from>
    <xdr:to>
      <xdr:col>50</xdr:col>
      <xdr:colOff>165100</xdr:colOff>
      <xdr:row>96</xdr:row>
      <xdr:rowOff>138742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155269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2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133241</xdr:rowOff>
    </xdr:from>
    <xdr:to>
      <xdr:col>45</xdr:col>
      <xdr:colOff>177800</xdr:colOff>
      <xdr:row>98</xdr:row>
      <xdr:rowOff>13799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63891"/>
          <a:ext cx="889000" cy="5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75146</xdr:rowOff>
    </xdr:from>
    <xdr:to>
      <xdr:col>46</xdr:col>
      <xdr:colOff>38100</xdr:colOff>
      <xdr:row>97</xdr:row>
      <xdr:rowOff>5296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21823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113430</xdr:rowOff>
    </xdr:from>
    <xdr:to>
      <xdr:col>41</xdr:col>
      <xdr:colOff>50800</xdr:colOff>
      <xdr:row>97</xdr:row>
      <xdr:rowOff>133241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44080"/>
          <a:ext cx="8890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104121</xdr:rowOff>
    </xdr:from>
    <xdr:to>
      <xdr:col>41</xdr:col>
      <xdr:colOff>101600</xdr:colOff>
      <xdr:row>97</xdr:row>
      <xdr:rowOff>34271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50798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156660</xdr:rowOff>
    </xdr:from>
    <xdr:to>
      <xdr:col>36</xdr:col>
      <xdr:colOff>165100</xdr:colOff>
      <xdr:row>97</xdr:row>
      <xdr:rowOff>86810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103337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117151</xdr:rowOff>
    </xdr:from>
    <xdr:to>
      <xdr:col>55</xdr:col>
      <xdr:colOff>50800</xdr:colOff>
      <xdr:row>98</xdr:row>
      <xdr:rowOff>47301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32078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66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163519</xdr:rowOff>
    </xdr:from>
    <xdr:to>
      <xdr:col>50</xdr:col>
      <xdr:colOff>165100</xdr:colOff>
      <xdr:row>98</xdr:row>
      <xdr:rowOff>93669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9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84796</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04428" y="1688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134449</xdr:rowOff>
    </xdr:from>
    <xdr:to>
      <xdr:col>46</xdr:col>
      <xdr:colOff>38100</xdr:colOff>
      <xdr:row>98</xdr:row>
      <xdr:rowOff>64599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55726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82441</xdr:rowOff>
    </xdr:from>
    <xdr:to>
      <xdr:col>41</xdr:col>
      <xdr:colOff>101600</xdr:colOff>
      <xdr:row>98</xdr:row>
      <xdr:rowOff>12591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3718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0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62630</xdr:rowOff>
    </xdr:from>
    <xdr:to>
      <xdr:col>36</xdr:col>
      <xdr:colOff>165100</xdr:colOff>
      <xdr:row>97</xdr:row>
      <xdr:rowOff>164230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9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155357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8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35</xdr:row>
      <xdr:rowOff>54627</xdr:rowOff>
    </xdr:from>
    <xdr:ext cx="37702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2083</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17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120210</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2083</xdr:rowOff>
    </xdr:from>
    <xdr:to>
      <xdr:col>86</xdr:col>
      <xdr:colOff>25400</xdr:colOff>
      <xdr:row>31</xdr:row>
      <xdr:rowOff>2083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2083</xdr:rowOff>
    </xdr:from>
    <xdr:to>
      <xdr:col>85</xdr:col>
      <xdr:colOff>127000</xdr:colOff>
      <xdr:row>37</xdr:row>
      <xdr:rowOff>149301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5317033"/>
          <a:ext cx="838200" cy="11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93387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7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114960</xdr:rowOff>
    </xdr:from>
    <xdr:to>
      <xdr:col>85</xdr:col>
      <xdr:colOff>177800</xdr:colOff>
      <xdr:row>38</xdr:row>
      <xdr:rowOff>45110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5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64719</xdr:rowOff>
    </xdr:from>
    <xdr:to>
      <xdr:col>81</xdr:col>
      <xdr:colOff>50800</xdr:colOff>
      <xdr:row>37</xdr:row>
      <xdr:rowOff>149301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5208219"/>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145136</xdr:rowOff>
    </xdr:from>
    <xdr:to>
      <xdr:col>81</xdr:col>
      <xdr:colOff>101600</xdr:colOff>
      <xdr:row>38</xdr:row>
      <xdr:rowOff>75285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887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66412</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581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64719</xdr:rowOff>
    </xdr:from>
    <xdr:to>
      <xdr:col>76</xdr:col>
      <xdr:colOff>114300</xdr:colOff>
      <xdr:row>37</xdr:row>
      <xdr:rowOff>83464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5208219"/>
          <a:ext cx="889000" cy="121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96215</xdr:rowOff>
    </xdr:from>
    <xdr:to>
      <xdr:col>76</xdr:col>
      <xdr:colOff>165100</xdr:colOff>
      <xdr:row>37</xdr:row>
      <xdr:rowOff>26365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2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17492</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361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83464</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427114"/>
          <a:ext cx="889000" cy="2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16205</xdr:rowOff>
    </xdr:from>
    <xdr:to>
      <xdr:col>72</xdr:col>
      <xdr:colOff>38100</xdr:colOff>
      <xdr:row>37</xdr:row>
      <xdr:rowOff>117805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35</xdr:row>
      <xdr:rowOff>134332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135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66497</xdr:rowOff>
    </xdr:from>
    <xdr:to>
      <xdr:col>67</xdr:col>
      <xdr:colOff>101600</xdr:colOff>
      <xdr:row>37</xdr:row>
      <xdr:rowOff>168097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41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13174</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5017" y="6185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122733</xdr:rowOff>
    </xdr:from>
    <xdr:to>
      <xdr:col>85</xdr:col>
      <xdr:colOff>177800</xdr:colOff>
      <xdr:row>31</xdr:row>
      <xdr:rowOff>52883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5266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75760</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5219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98501</xdr:rowOff>
    </xdr:from>
    <xdr:to>
      <xdr:col>81</xdr:col>
      <xdr:colOff>101600</xdr:colOff>
      <xdr:row>38</xdr:row>
      <xdr:rowOff>28651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45178</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21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13919</xdr:rowOff>
    </xdr:from>
    <xdr:to>
      <xdr:col>76</xdr:col>
      <xdr:colOff>165100</xdr:colOff>
      <xdr:row>30</xdr:row>
      <xdr:rowOff>115519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51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28</xdr:row>
      <xdr:rowOff>132046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493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32664</xdr:rowOff>
    </xdr:from>
    <xdr:to>
      <xdr:col>72</xdr:col>
      <xdr:colOff>38100</xdr:colOff>
      <xdr:row>37</xdr:row>
      <xdr:rowOff>134264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3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125392</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46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82512</xdr:rowOff>
    </xdr:from>
    <xdr:to>
      <xdr:col>85</xdr:col>
      <xdr:colOff>126364</xdr:colOff>
      <xdr:row>78</xdr:row>
      <xdr:rowOff>30544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4012"/>
          <a:ext cx="1269" cy="1319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34371</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30544</xdr:rowOff>
    </xdr:from>
    <xdr:to>
      <xdr:col>86</xdr:col>
      <xdr:colOff>25400</xdr:colOff>
      <xdr:row>78</xdr:row>
      <xdr:rowOff>30544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29189</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5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82512</xdr:rowOff>
    </xdr:from>
    <xdr:to>
      <xdr:col>86</xdr:col>
      <xdr:colOff>25400</xdr:colOff>
      <xdr:row>70</xdr:row>
      <xdr:rowOff>82512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45117</xdr:rowOff>
    </xdr:from>
    <xdr:to>
      <xdr:col>85</xdr:col>
      <xdr:colOff>127000</xdr:colOff>
      <xdr:row>77</xdr:row>
      <xdr:rowOff>71482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6767"/>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25766</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8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2890</xdr:rowOff>
    </xdr:from>
    <xdr:to>
      <xdr:col>85</xdr:col>
      <xdr:colOff>177800</xdr:colOff>
      <xdr:row>76</xdr:row>
      <xdr:rowOff>104490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3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71482</xdr:rowOff>
    </xdr:from>
    <xdr:to>
      <xdr:col>81</xdr:col>
      <xdr:colOff>50800</xdr:colOff>
      <xdr:row>77</xdr:row>
      <xdr:rowOff>71596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73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165443</xdr:rowOff>
    </xdr:from>
    <xdr:to>
      <xdr:col>81</xdr:col>
      <xdr:colOff>101600</xdr:colOff>
      <xdr:row>76</xdr:row>
      <xdr:rowOff>95593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112120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799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71596</xdr:rowOff>
    </xdr:from>
    <xdr:to>
      <xdr:col>76</xdr:col>
      <xdr:colOff>114300</xdr:colOff>
      <xdr:row>77</xdr:row>
      <xdr:rowOff>77082</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73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1212</xdr:rowOff>
    </xdr:from>
    <xdr:to>
      <xdr:col>76</xdr:col>
      <xdr:colOff>165100</xdr:colOff>
      <xdr:row>76</xdr:row>
      <xdr:rowOff>102812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119340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67920</xdr:rowOff>
    </xdr:from>
    <xdr:to>
      <xdr:col>71</xdr:col>
      <xdr:colOff>177800</xdr:colOff>
      <xdr:row>77</xdr:row>
      <xdr:rowOff>77082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9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159823</xdr:rowOff>
    </xdr:from>
    <xdr:to>
      <xdr:col>72</xdr:col>
      <xdr:colOff>38100</xdr:colOff>
      <xdr:row>76</xdr:row>
      <xdr:rowOff>89973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106500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165424</xdr:rowOff>
    </xdr:from>
    <xdr:to>
      <xdr:col>67</xdr:col>
      <xdr:colOff>101600</xdr:colOff>
      <xdr:row>76</xdr:row>
      <xdr:rowOff>95574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112101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165767</xdr:rowOff>
    </xdr:from>
    <xdr:to>
      <xdr:col>85</xdr:col>
      <xdr:colOff>177800</xdr:colOff>
      <xdr:row>77</xdr:row>
      <xdr:rowOff>95917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144194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20682</xdr:rowOff>
    </xdr:from>
    <xdr:to>
      <xdr:col>81</xdr:col>
      <xdr:colOff>101600</xdr:colOff>
      <xdr:row>77</xdr:row>
      <xdr:rowOff>122282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2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113409</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1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20796</xdr:rowOff>
    </xdr:from>
    <xdr:to>
      <xdr:col>76</xdr:col>
      <xdr:colOff>165100</xdr:colOff>
      <xdr:row>77</xdr:row>
      <xdr:rowOff>122396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113523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1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26282</xdr:rowOff>
    </xdr:from>
    <xdr:to>
      <xdr:col>72</xdr:col>
      <xdr:colOff>38100</xdr:colOff>
      <xdr:row>77</xdr:row>
      <xdr:rowOff>127882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119009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17120</xdr:rowOff>
    </xdr:from>
    <xdr:to>
      <xdr:col>67</xdr:col>
      <xdr:colOff>101600</xdr:colOff>
      <xdr:row>77</xdr:row>
      <xdr:rowOff>118720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109847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1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152806</xdr:rowOff>
    </xdr:from>
    <xdr:to>
      <xdr:col>85</xdr:col>
      <xdr:colOff>126364</xdr:colOff>
      <xdr:row>98</xdr:row>
      <xdr:rowOff>154406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1856"/>
          <a:ext cx="1269" cy="1544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158233</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6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154406</xdr:rowOff>
    </xdr:from>
    <xdr:to>
      <xdr:col>86</xdr:col>
      <xdr:colOff>25400</xdr:colOff>
      <xdr:row>98</xdr:row>
      <xdr:rowOff>154406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99483</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152806</xdr:rowOff>
    </xdr:from>
    <xdr:to>
      <xdr:col>86</xdr:col>
      <xdr:colOff>25400</xdr:colOff>
      <xdr:row>89</xdr:row>
      <xdr:rowOff>152806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90208</xdr:rowOff>
    </xdr:from>
    <xdr:to>
      <xdr:col>85</xdr:col>
      <xdr:colOff>127000</xdr:colOff>
      <xdr:row>96</xdr:row>
      <xdr:rowOff>27572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77958"/>
          <a:ext cx="8382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115485</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03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137058</xdr:rowOff>
    </xdr:from>
    <xdr:to>
      <xdr:col>85</xdr:col>
      <xdr:colOff>177800</xdr:colOff>
      <xdr:row>96</xdr:row>
      <xdr:rowOff>67208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2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27572</xdr:rowOff>
    </xdr:from>
    <xdr:to>
      <xdr:col>81</xdr:col>
      <xdr:colOff>50800</xdr:colOff>
      <xdr:row>96</xdr:row>
      <xdr:rowOff>128270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86772"/>
          <a:ext cx="889000" cy="1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50876</xdr:rowOff>
    </xdr:from>
    <xdr:to>
      <xdr:col>81</xdr:col>
      <xdr:colOff>101600</xdr:colOff>
      <xdr:row>95</xdr:row>
      <xdr:rowOff>152476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3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169003</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1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128270</xdr:rowOff>
    </xdr:from>
    <xdr:to>
      <xdr:col>76</xdr:col>
      <xdr:colOff>114300</xdr:colOff>
      <xdr:row>98</xdr:row>
      <xdr:rowOff>45059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7470"/>
          <a:ext cx="889000" cy="25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2146</xdr:rowOff>
    </xdr:from>
    <xdr:to>
      <xdr:col>76</xdr:col>
      <xdr:colOff>165100</xdr:colOff>
      <xdr:row>97</xdr:row>
      <xdr:rowOff>103746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3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94873</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7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153645</xdr:rowOff>
    </xdr:from>
    <xdr:to>
      <xdr:col>71</xdr:col>
      <xdr:colOff>177800</xdr:colOff>
      <xdr:row>98</xdr:row>
      <xdr:rowOff>45059</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84295"/>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13500</xdr:rowOff>
    </xdr:from>
    <xdr:to>
      <xdr:col>72</xdr:col>
      <xdr:colOff>38100</xdr:colOff>
      <xdr:row>97</xdr:row>
      <xdr:rowOff>115100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4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131627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41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13767</xdr:rowOff>
    </xdr:from>
    <xdr:to>
      <xdr:col>67</xdr:col>
      <xdr:colOff>101600</xdr:colOff>
      <xdr:row>97</xdr:row>
      <xdr:rowOff>115367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64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131894</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41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39408</xdr:rowOff>
    </xdr:from>
    <xdr:to>
      <xdr:col>85</xdr:col>
      <xdr:colOff>177800</xdr:colOff>
      <xdr:row>95</xdr:row>
      <xdr:rowOff>141008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32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62285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7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148222</xdr:rowOff>
    </xdr:from>
    <xdr:to>
      <xdr:col>81</xdr:col>
      <xdr:colOff>101600</xdr:colOff>
      <xdr:row>96</xdr:row>
      <xdr:rowOff>78372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43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69499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52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77470</xdr:rowOff>
    </xdr:from>
    <xdr:to>
      <xdr:col>76</xdr:col>
      <xdr:colOff>165100</xdr:colOff>
      <xdr:row>97</xdr:row>
      <xdr:rowOff>7620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24147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165709</xdr:rowOff>
    </xdr:from>
    <xdr:to>
      <xdr:col>72</xdr:col>
      <xdr:colOff>38100</xdr:colOff>
      <xdr:row>98</xdr:row>
      <xdr:rowOff>95859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86986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88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102845</xdr:rowOff>
    </xdr:from>
    <xdr:to>
      <xdr:col>67</xdr:col>
      <xdr:colOff>101600</xdr:colOff>
      <xdr:row>98</xdr:row>
      <xdr:rowOff>32995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24122</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33401</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76901"/>
          <a:ext cx="1269" cy="155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151528</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33401</xdr:rowOff>
    </xdr:from>
    <xdr:to>
      <xdr:col>116</xdr:col>
      <xdr:colOff>152400</xdr:colOff>
      <xdr:row>30</xdr:row>
      <xdr:rowOff>33401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7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119507</xdr:rowOff>
    </xdr:from>
    <xdr:to>
      <xdr:col>116</xdr:col>
      <xdr:colOff>63500</xdr:colOff>
      <xdr:row>38</xdr:row>
      <xdr:rowOff>120269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34607"/>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40149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2123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17272</xdr:rowOff>
    </xdr:from>
    <xdr:to>
      <xdr:col>116</xdr:col>
      <xdr:colOff>114300</xdr:colOff>
      <xdr:row>37</xdr:row>
      <xdr:rowOff>118872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36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18923</xdr:rowOff>
    </xdr:from>
    <xdr:to>
      <xdr:col>111</xdr:col>
      <xdr:colOff>177800</xdr:colOff>
      <xdr:row>38</xdr:row>
      <xdr:rowOff>120269</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534023"/>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165862</xdr:rowOff>
    </xdr:from>
    <xdr:to>
      <xdr:col>112</xdr:col>
      <xdr:colOff>38100</xdr:colOff>
      <xdr:row>37</xdr:row>
      <xdr:rowOff>96012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3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112539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1132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128651</xdr:rowOff>
    </xdr:from>
    <xdr:to>
      <xdr:col>107</xdr:col>
      <xdr:colOff>50800</xdr:colOff>
      <xdr:row>38</xdr:row>
      <xdr:rowOff>18923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300851"/>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89281</xdr:rowOff>
    </xdr:from>
    <xdr:to>
      <xdr:col>107</xdr:col>
      <xdr:colOff>101600</xdr:colOff>
      <xdr:row>37</xdr:row>
      <xdr:rowOff>19431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261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35958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102743</xdr:rowOff>
    </xdr:from>
    <xdr:to>
      <xdr:col>102</xdr:col>
      <xdr:colOff>114300</xdr:colOff>
      <xdr:row>36</xdr:row>
      <xdr:rowOff>128651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274943"/>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105283</xdr:rowOff>
    </xdr:from>
    <xdr:to>
      <xdr:col>102</xdr:col>
      <xdr:colOff>165100</xdr:colOff>
      <xdr:row>37</xdr:row>
      <xdr:rowOff>35433</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27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26560</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48133</xdr:rowOff>
    </xdr:from>
    <xdr:to>
      <xdr:col>98</xdr:col>
      <xdr:colOff>38100</xdr:colOff>
      <xdr:row>37</xdr:row>
      <xdr:rowOff>149733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9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140860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68707</xdr:rowOff>
    </xdr:from>
    <xdr:to>
      <xdr:col>116</xdr:col>
      <xdr:colOff>114300</xdr:colOff>
      <xdr:row>38</xdr:row>
      <xdr:rowOff>170307</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58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155084</xdr:rowOff>
    </xdr:from>
    <xdr:ext cx="378565"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498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69469</xdr:rowOff>
    </xdr:from>
    <xdr:to>
      <xdr:col>112</xdr:col>
      <xdr:colOff>38100</xdr:colOff>
      <xdr:row>38</xdr:row>
      <xdr:rowOff>171069</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162196</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4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139573</xdr:rowOff>
    </xdr:from>
    <xdr:to>
      <xdr:col>107</xdr:col>
      <xdr:colOff>101600</xdr:colOff>
      <xdr:row>38</xdr:row>
      <xdr:rowOff>69723</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48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60850</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575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77851</xdr:rowOff>
    </xdr:from>
    <xdr:to>
      <xdr:col>102</xdr:col>
      <xdr:colOff>165100</xdr:colOff>
      <xdr:row>37</xdr:row>
      <xdr:rowOff>8001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24528</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10428" y="602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51943</xdr:rowOff>
    </xdr:from>
    <xdr:to>
      <xdr:col>98</xdr:col>
      <xdr:colOff>38100</xdr:colOff>
      <xdr:row>36</xdr:row>
      <xdr:rowOff>153543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170070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21428" y="599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159385</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60435"/>
          <a:ext cx="1269" cy="1599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106062</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3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159385</xdr:rowOff>
    </xdr:from>
    <xdr:to>
      <xdr:col>116</xdr:col>
      <xdr:colOff>152400</xdr:colOff>
      <xdr:row>49</xdr:row>
      <xdr:rowOff>159385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6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101871</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0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78994</xdr:rowOff>
    </xdr:from>
    <xdr:to>
      <xdr:col>116</xdr:col>
      <xdr:colOff>114300</xdr:colOff>
      <xdr:row>58</xdr:row>
      <xdr:rowOff>9144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52324</xdr:rowOff>
    </xdr:from>
    <xdr:to>
      <xdr:col>112</xdr:col>
      <xdr:colOff>38100</xdr:colOff>
      <xdr:row>57</xdr:row>
      <xdr:rowOff>153924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170451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0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26543</xdr:rowOff>
    </xdr:from>
    <xdr:to>
      <xdr:col>107</xdr:col>
      <xdr:colOff>101600</xdr:colOff>
      <xdr:row>57</xdr:row>
      <xdr:rowOff>128143</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9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144670</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57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15621</xdr:rowOff>
    </xdr:from>
    <xdr:to>
      <xdr:col>102</xdr:col>
      <xdr:colOff>165100</xdr:colOff>
      <xdr:row>57</xdr:row>
      <xdr:rowOff>117221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133748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56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128905</xdr:rowOff>
    </xdr:from>
    <xdr:to>
      <xdr:col>98</xdr:col>
      <xdr:colOff>38100</xdr:colOff>
      <xdr:row>57</xdr:row>
      <xdr:rowOff>59055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75582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116886</xdr:rowOff>
    </xdr:from>
    <xdr:to>
      <xdr:col>116</xdr:col>
      <xdr:colOff>62864</xdr:colOff>
      <xdr:row>78</xdr:row>
      <xdr:rowOff>5192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89836"/>
          <a:ext cx="1269" cy="1088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9019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8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5192</xdr:rowOff>
    </xdr:from>
    <xdr:to>
      <xdr:col>116</xdr:col>
      <xdr:colOff>152400</xdr:colOff>
      <xdr:row>78</xdr:row>
      <xdr:rowOff>5192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7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63563</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6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116886</xdr:rowOff>
    </xdr:from>
    <xdr:to>
      <xdr:col>116</xdr:col>
      <xdr:colOff>152400</xdr:colOff>
      <xdr:row>71</xdr:row>
      <xdr:rowOff>116886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89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144638</xdr:rowOff>
    </xdr:from>
    <xdr:to>
      <xdr:col>116</xdr:col>
      <xdr:colOff>63500</xdr:colOff>
      <xdr:row>75</xdr:row>
      <xdr:rowOff>62022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831938"/>
          <a:ext cx="838200" cy="8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81637</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76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103210</xdr:rowOff>
    </xdr:from>
    <xdr:to>
      <xdr:col>116</xdr:col>
      <xdr:colOff>114300</xdr:colOff>
      <xdr:row>75</xdr:row>
      <xdr:rowOff>33360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79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62022</xdr:rowOff>
    </xdr:from>
    <xdr:to>
      <xdr:col>111</xdr:col>
      <xdr:colOff>177800</xdr:colOff>
      <xdr:row>76</xdr:row>
      <xdr:rowOff>29104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0772"/>
          <a:ext cx="889000" cy="13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171287</xdr:rowOff>
    </xdr:from>
    <xdr:to>
      <xdr:col>112</xdr:col>
      <xdr:colOff>38100</xdr:colOff>
      <xdr:row>75</xdr:row>
      <xdr:rowOff>101437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117964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63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29104</xdr:rowOff>
    </xdr:from>
    <xdr:to>
      <xdr:col>107</xdr:col>
      <xdr:colOff>50800</xdr:colOff>
      <xdr:row>76</xdr:row>
      <xdr:rowOff>36830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059304"/>
          <a:ext cx="889000" cy="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8021</xdr:rowOff>
    </xdr:from>
    <xdr:to>
      <xdr:col>107</xdr:col>
      <xdr:colOff>101600</xdr:colOff>
      <xdr:row>75</xdr:row>
      <xdr:rowOff>109621</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126148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36830</xdr:rowOff>
    </xdr:from>
    <xdr:to>
      <xdr:col>102</xdr:col>
      <xdr:colOff>114300</xdr:colOff>
      <xdr:row>76</xdr:row>
      <xdr:rowOff>112588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067030"/>
          <a:ext cx="889000" cy="7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148976</xdr:rowOff>
    </xdr:from>
    <xdr:to>
      <xdr:col>102</xdr:col>
      <xdr:colOff>165100</xdr:colOff>
      <xdr:row>75</xdr:row>
      <xdr:rowOff>79126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95653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165024</xdr:rowOff>
    </xdr:from>
    <xdr:to>
      <xdr:col>98</xdr:col>
      <xdr:colOff>38100</xdr:colOff>
      <xdr:row>75</xdr:row>
      <xdr:rowOff>95174</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111701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93838</xdr:rowOff>
    </xdr:from>
    <xdr:to>
      <xdr:col>116</xdr:col>
      <xdr:colOff>114300</xdr:colOff>
      <xdr:row>75</xdr:row>
      <xdr:rowOff>23988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116715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11222</xdr:rowOff>
    </xdr:from>
    <xdr:to>
      <xdr:col>112</xdr:col>
      <xdr:colOff>38100</xdr:colOff>
      <xdr:row>75</xdr:row>
      <xdr:rowOff>112822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6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103949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9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149754</xdr:rowOff>
    </xdr:from>
    <xdr:to>
      <xdr:col>107</xdr:col>
      <xdr:colOff>101600</xdr:colOff>
      <xdr:row>76</xdr:row>
      <xdr:rowOff>79904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71031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157480</xdr:rowOff>
    </xdr:from>
    <xdr:to>
      <xdr:col>102</xdr:col>
      <xdr:colOff>165100</xdr:colOff>
      <xdr:row>76</xdr:row>
      <xdr:rowOff>87630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78757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61788</xdr:rowOff>
    </xdr:from>
    <xdr:to>
      <xdr:col>98</xdr:col>
      <xdr:colOff>38100</xdr:colOff>
      <xdr:row>76</xdr:row>
      <xdr:rowOff>163388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8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住民一人当たりのコストについて前年度と比較すると、災害復旧事業費が前年度</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1,463</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円の増加となっている。これは、令和元年度に発生した豪雨災害の復旧工事に係る支出が増加したことによる。</a:t>
          </a:r>
        </a:p>
        <a:p>
          <a:r>
            <a:rPr kumimoji="1" lang="ja-JP" altLang="en-US" sz="1300">
              <a:latin typeface="ＭＳ Ｐゴシック" panose="020B0600070205080204" pitchFamily="50" charset="-128"/>
              <a:ea typeface="ＭＳ Ｐゴシック" panose="020B0600070205080204" pitchFamily="50" charset="-128"/>
            </a:rPr>
            <a:t>また、普通建設事業費については、公共施設の新規整備により、前年度より</a:t>
          </a:r>
          <a:r>
            <a:rPr kumimoji="1" lang="en-US" altLang="ja-JP" sz="1300">
              <a:latin typeface="ＭＳ Ｐゴシック" panose="020B0600070205080204" pitchFamily="50" charset="-128"/>
              <a:ea typeface="ＭＳ Ｐゴシック" panose="020B0600070205080204" pitchFamily="50" charset="-128"/>
            </a:rPr>
            <a:t>8,062</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一方で、扶助費は住民税非課税世帯等に対する臨時特別給付金給付事業や子育て世帯臨時特別給付金支給事業の減等により、前年度より</a:t>
          </a:r>
          <a:r>
            <a:rPr kumimoji="1" lang="en-US" altLang="ja-JP" sz="1300">
              <a:latin typeface="ＭＳ Ｐゴシック" panose="020B0600070205080204" pitchFamily="50" charset="-128"/>
              <a:ea typeface="ＭＳ Ｐゴシック" panose="020B0600070205080204" pitchFamily="50" charset="-128"/>
            </a:rPr>
            <a:t>11,097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千葉県佐倉市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171,460
167,202
103.69
59,648,622
56,791,646
2,649,278
31,786,985
31,159,440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38</xdr:row>
      <xdr:rowOff>166218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438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170045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166218</xdr:rowOff>
    </xdr:from>
    <xdr:to>
      <xdr:col>24</xdr:col>
      <xdr:colOff>152400</xdr:colOff>
      <xdr:row>38</xdr:row>
      <xdr:rowOff>166218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40031</xdr:rowOff>
    </xdr:from>
    <xdr:to>
      <xdr:col>24</xdr:col>
      <xdr:colOff>63500</xdr:colOff>
      <xdr:row>34</xdr:row>
      <xdr:rowOff>150673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9331"/>
          <a:ext cx="8382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101617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0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102210</xdr:rowOff>
    </xdr:from>
    <xdr:to>
      <xdr:col>19</xdr:col>
      <xdr:colOff>177800</xdr:colOff>
      <xdr:row>34</xdr:row>
      <xdr:rowOff>150673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931510"/>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133248</xdr:rowOff>
    </xdr:from>
    <xdr:to>
      <xdr:col>20</xdr:col>
      <xdr:colOff>38100</xdr:colOff>
      <xdr:row>36</xdr:row>
      <xdr:rowOff>63398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54525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102210</xdr:rowOff>
    </xdr:from>
    <xdr:to>
      <xdr:col>15</xdr:col>
      <xdr:colOff>50800</xdr:colOff>
      <xdr:row>34</xdr:row>
      <xdr:rowOff>136042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31510"/>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135077</xdr:rowOff>
    </xdr:from>
    <xdr:to>
      <xdr:col>15</xdr:col>
      <xdr:colOff>101600</xdr:colOff>
      <xdr:row>36</xdr:row>
      <xdr:rowOff>65227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56354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2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85751</xdr:rowOff>
    </xdr:from>
    <xdr:to>
      <xdr:col>10</xdr:col>
      <xdr:colOff>114300</xdr:colOff>
      <xdr:row>34</xdr:row>
      <xdr:rowOff>136042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15051"/>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125933</xdr:rowOff>
    </xdr:from>
    <xdr:to>
      <xdr:col>10</xdr:col>
      <xdr:colOff>165100</xdr:colOff>
      <xdr:row>36</xdr:row>
      <xdr:rowOff>56083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47210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119532</xdr:rowOff>
    </xdr:from>
    <xdr:to>
      <xdr:col>6</xdr:col>
      <xdr:colOff>38100</xdr:colOff>
      <xdr:row>36</xdr:row>
      <xdr:rowOff>49682</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40809</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160681</xdr:rowOff>
    </xdr:from>
    <xdr:to>
      <xdr:col>24</xdr:col>
      <xdr:colOff>114300</xdr:colOff>
      <xdr:row>34</xdr:row>
      <xdr:rowOff>90831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12108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99873</xdr:rowOff>
    </xdr:from>
    <xdr:to>
      <xdr:col>20</xdr:col>
      <xdr:colOff>38100</xdr:colOff>
      <xdr:row>35</xdr:row>
      <xdr:rowOff>30023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46550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0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51410</xdr:rowOff>
    </xdr:from>
    <xdr:to>
      <xdr:col>15</xdr:col>
      <xdr:colOff>101600</xdr:colOff>
      <xdr:row>34</xdr:row>
      <xdr:rowOff>153010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169537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85242</xdr:rowOff>
    </xdr:from>
    <xdr:to>
      <xdr:col>10</xdr:col>
      <xdr:colOff>165100</xdr:colOff>
      <xdr:row>35</xdr:row>
      <xdr:rowOff>15392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31919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8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34951</xdr:rowOff>
    </xdr:from>
    <xdr:to>
      <xdr:col>6</xdr:col>
      <xdr:colOff>38100</xdr:colOff>
      <xdr:row>34</xdr:row>
      <xdr:rowOff>136551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153078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97115</xdr:rowOff>
    </xdr:from>
    <xdr:to>
      <xdr:col>24</xdr:col>
      <xdr:colOff>62865</xdr:colOff>
      <xdr:row>58</xdr:row>
      <xdr:rowOff>34664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9355415"/>
          <a:ext cx="1270" cy="62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38491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8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34664</xdr:rowOff>
    </xdr:from>
    <xdr:to>
      <xdr:col>24</xdr:col>
      <xdr:colOff>152400</xdr:colOff>
      <xdr:row>58</xdr:row>
      <xdr:rowOff>34664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8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43792</xdr:rowOff>
    </xdr:from>
    <xdr:ext cx="534377"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91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97115</xdr:rowOff>
    </xdr:from>
    <xdr:to>
      <xdr:col>24</xdr:col>
      <xdr:colOff>152400</xdr:colOff>
      <xdr:row>54</xdr:row>
      <xdr:rowOff>97115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9355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131971</xdr:rowOff>
    </xdr:from>
    <xdr:to>
      <xdr:col>24</xdr:col>
      <xdr:colOff>63500</xdr:colOff>
      <xdr:row>56</xdr:row>
      <xdr:rowOff>147712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33171"/>
          <a:ext cx="8382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87361</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17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64484</xdr:rowOff>
    </xdr:from>
    <xdr:to>
      <xdr:col>24</xdr:col>
      <xdr:colOff>114300</xdr:colOff>
      <xdr:row>56</xdr:row>
      <xdr:rowOff>166084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131612</xdr:rowOff>
    </xdr:from>
    <xdr:to>
      <xdr:col>19</xdr:col>
      <xdr:colOff>177800</xdr:colOff>
      <xdr:row>56</xdr:row>
      <xdr:rowOff>147712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8704112"/>
          <a:ext cx="889000" cy="104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46783</xdr:rowOff>
    </xdr:from>
    <xdr:to>
      <xdr:col>20</xdr:col>
      <xdr:colOff>38100</xdr:colOff>
      <xdr:row>56</xdr:row>
      <xdr:rowOff>148383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47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164910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2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131612</xdr:rowOff>
    </xdr:from>
    <xdr:to>
      <xdr:col>15</xdr:col>
      <xdr:colOff>50800</xdr:colOff>
      <xdr:row>57</xdr:row>
      <xdr:rowOff>88406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8704112"/>
          <a:ext cx="889000" cy="115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58954</xdr:rowOff>
    </xdr:from>
    <xdr:to>
      <xdr:col>15</xdr:col>
      <xdr:colOff>101600</xdr:colOff>
      <xdr:row>50</xdr:row>
      <xdr:rowOff>160554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8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40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79621</xdr:rowOff>
    </xdr:from>
    <xdr:to>
      <xdr:col>10</xdr:col>
      <xdr:colOff>114300</xdr:colOff>
      <xdr:row>57</xdr:row>
      <xdr:rowOff>88406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52271"/>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137407</xdr:rowOff>
    </xdr:from>
    <xdr:to>
      <xdr:col>10</xdr:col>
      <xdr:colOff>165100</xdr:colOff>
      <xdr:row>57</xdr:row>
      <xdr:rowOff>67557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84084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163826</xdr:rowOff>
    </xdr:from>
    <xdr:to>
      <xdr:col>6</xdr:col>
      <xdr:colOff>38100</xdr:colOff>
      <xdr:row>57</xdr:row>
      <xdr:rowOff>93976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110503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81171</xdr:rowOff>
    </xdr:from>
    <xdr:to>
      <xdr:col>24</xdr:col>
      <xdr:colOff>114300</xdr:colOff>
      <xdr:row>57</xdr:row>
      <xdr:rowOff>11321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8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59598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6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96912</xdr:rowOff>
    </xdr:from>
    <xdr:to>
      <xdr:col>20</xdr:col>
      <xdr:colOff>38100</xdr:colOff>
      <xdr:row>57</xdr:row>
      <xdr:rowOff>27062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69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18189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79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80812</xdr:rowOff>
    </xdr:from>
    <xdr:to>
      <xdr:col>15</xdr:col>
      <xdr:colOff>101600</xdr:colOff>
      <xdr:row>51</xdr:row>
      <xdr:rowOff>10962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65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2089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4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37606</xdr:rowOff>
    </xdr:from>
    <xdr:to>
      <xdr:col>10</xdr:col>
      <xdr:colOff>165100</xdr:colOff>
      <xdr:row>57</xdr:row>
      <xdr:rowOff>139206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130333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28821</xdr:rowOff>
    </xdr:from>
    <xdr:to>
      <xdr:col>6</xdr:col>
      <xdr:colOff>38100</xdr:colOff>
      <xdr:row>57</xdr:row>
      <xdr:rowOff>130421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0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121548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9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83836</xdr:rowOff>
    </xdr:from>
    <xdr:to>
      <xdr:col>24</xdr:col>
      <xdr:colOff>62865</xdr:colOff>
      <xdr:row>77</xdr:row>
      <xdr:rowOff>3121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085336"/>
          <a:ext cx="1270" cy="1119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6948</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20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3121</xdr:rowOff>
    </xdr:from>
    <xdr:to>
      <xdr:col>24</xdr:col>
      <xdr:colOff>152400</xdr:colOff>
      <xdr:row>77</xdr:row>
      <xdr:rowOff>3121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20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30513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257,865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83836</xdr:rowOff>
    </xdr:from>
    <xdr:to>
      <xdr:col>24</xdr:col>
      <xdr:colOff>152400</xdr:colOff>
      <xdr:row>70</xdr:row>
      <xdr:rowOff>83836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08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118069</xdr:rowOff>
    </xdr:from>
    <xdr:to>
      <xdr:col>24</xdr:col>
      <xdr:colOff>63500</xdr:colOff>
      <xdr:row>77</xdr:row>
      <xdr:rowOff>3121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3148269"/>
          <a:ext cx="838200" cy="5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42635</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558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19758</xdr:rowOff>
    </xdr:from>
    <xdr:to>
      <xdr:col>24</xdr:col>
      <xdr:colOff>114300</xdr:colOff>
      <xdr:row>74</xdr:row>
      <xdr:rowOff>121358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70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118069</xdr:rowOff>
    </xdr:from>
    <xdr:to>
      <xdr:col>19</xdr:col>
      <xdr:colOff>177800</xdr:colOff>
      <xdr:row>78</xdr:row>
      <xdr:rowOff>6474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148269"/>
          <a:ext cx="889000" cy="2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136287</xdr:rowOff>
    </xdr:from>
    <xdr:to>
      <xdr:col>20</xdr:col>
      <xdr:colOff>38100</xdr:colOff>
      <xdr:row>74</xdr:row>
      <xdr:rowOff>66437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65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82964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42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6474</xdr:rowOff>
    </xdr:from>
    <xdr:to>
      <xdr:col>15</xdr:col>
      <xdr:colOff>50800</xdr:colOff>
      <xdr:row>78</xdr:row>
      <xdr:rowOff>18018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9574"/>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35531</xdr:rowOff>
    </xdr:from>
    <xdr:to>
      <xdr:col>15</xdr:col>
      <xdr:colOff>101600</xdr:colOff>
      <xdr:row>75</xdr:row>
      <xdr:rowOff>137131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153658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66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18018</xdr:rowOff>
    </xdr:from>
    <xdr:to>
      <xdr:col>10</xdr:col>
      <xdr:colOff>114300</xdr:colOff>
      <xdr:row>78</xdr:row>
      <xdr:rowOff>112954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391118"/>
          <a:ext cx="889000" cy="9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113827</xdr:rowOff>
    </xdr:from>
    <xdr:to>
      <xdr:col>10</xdr:col>
      <xdr:colOff>165100</xdr:colOff>
      <xdr:row>76</xdr:row>
      <xdr:rowOff>43977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297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60504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74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3423</xdr:rowOff>
    </xdr:from>
    <xdr:to>
      <xdr:col>6</xdr:col>
      <xdr:colOff>38100</xdr:colOff>
      <xdr:row>76</xdr:row>
      <xdr:rowOff>105023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03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121549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80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123771</xdr:rowOff>
    </xdr:from>
    <xdr:to>
      <xdr:col>24</xdr:col>
      <xdr:colOff>114300</xdr:colOff>
      <xdr:row>77</xdr:row>
      <xdr:rowOff>53921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1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38698</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68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67269</xdr:rowOff>
    </xdr:from>
    <xdr:to>
      <xdr:col>20</xdr:col>
      <xdr:colOff>38100</xdr:colOff>
      <xdr:row>76</xdr:row>
      <xdr:rowOff>168869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0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159996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1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127124</xdr:rowOff>
    </xdr:from>
    <xdr:to>
      <xdr:col>15</xdr:col>
      <xdr:colOff>101600</xdr:colOff>
      <xdr:row>78</xdr:row>
      <xdr:rowOff>57274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48401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21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138668</xdr:rowOff>
    </xdr:from>
    <xdr:to>
      <xdr:col>10</xdr:col>
      <xdr:colOff>165100</xdr:colOff>
      <xdr:row>78</xdr:row>
      <xdr:rowOff>68818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59945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3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62154</xdr:rowOff>
    </xdr:from>
    <xdr:to>
      <xdr:col>6</xdr:col>
      <xdr:colOff>38100</xdr:colOff>
      <xdr:row>78</xdr:row>
      <xdr:rowOff>163754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3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154881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111068</xdr:rowOff>
    </xdr:from>
    <xdr:to>
      <xdr:col>24</xdr:col>
      <xdr:colOff>62865</xdr:colOff>
      <xdr:row>98</xdr:row>
      <xdr:rowOff>69159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1568"/>
          <a:ext cx="1270" cy="1329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72986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69159</xdr:rowOff>
    </xdr:from>
    <xdr:to>
      <xdr:col>24</xdr:col>
      <xdr:colOff>152400</xdr:colOff>
      <xdr:row>98</xdr:row>
      <xdr:rowOff>69159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871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57745</xdr:rowOff>
    </xdr:from>
    <xdr:ext cx="534377"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111068</xdr:rowOff>
    </xdr:from>
    <xdr:to>
      <xdr:col>24</xdr:col>
      <xdr:colOff>152400</xdr:colOff>
      <xdr:row>90</xdr:row>
      <xdr:rowOff>111068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142711</xdr:rowOff>
    </xdr:from>
    <xdr:to>
      <xdr:col>24</xdr:col>
      <xdr:colOff>63500</xdr:colOff>
      <xdr:row>97</xdr:row>
      <xdr:rowOff>155245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73361"/>
          <a:ext cx="838200" cy="1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93851</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3816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70974</xdr:rowOff>
    </xdr:from>
    <xdr:to>
      <xdr:col>24</xdr:col>
      <xdr:colOff>114300</xdr:colOff>
      <xdr:row>97</xdr:row>
      <xdr:rowOff>1124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53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142711</xdr:rowOff>
    </xdr:from>
    <xdr:to>
      <xdr:col>19</xdr:col>
      <xdr:colOff>177800</xdr:colOff>
      <xdr:row>99</xdr:row>
      <xdr:rowOff>3721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773361"/>
          <a:ext cx="889000" cy="203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79356</xdr:rowOff>
    </xdr:from>
    <xdr:to>
      <xdr:col>20</xdr:col>
      <xdr:colOff>38100</xdr:colOff>
      <xdr:row>97</xdr:row>
      <xdr:rowOff>9506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5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26033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31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1245</xdr:rowOff>
    </xdr:from>
    <xdr:to>
      <xdr:col>15</xdr:col>
      <xdr:colOff>50800</xdr:colOff>
      <xdr:row>99</xdr:row>
      <xdr:rowOff>3721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97479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109283</xdr:rowOff>
    </xdr:from>
    <xdr:to>
      <xdr:col>15</xdr:col>
      <xdr:colOff>101600</xdr:colOff>
      <xdr:row>98</xdr:row>
      <xdr:rowOff>39433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739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55960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1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155150</xdr:rowOff>
    </xdr:from>
    <xdr:to>
      <xdr:col>10</xdr:col>
      <xdr:colOff>114300</xdr:colOff>
      <xdr:row>99</xdr:row>
      <xdr:rowOff>1245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6957250"/>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131324</xdr:rowOff>
    </xdr:from>
    <xdr:to>
      <xdr:col>10</xdr:col>
      <xdr:colOff>165100</xdr:colOff>
      <xdr:row>98</xdr:row>
      <xdr:rowOff>61474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78001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153803</xdr:rowOff>
    </xdr:from>
    <xdr:to>
      <xdr:col>6</xdr:col>
      <xdr:colOff>38100</xdr:colOff>
      <xdr:row>98</xdr:row>
      <xdr:rowOff>83953</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78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104445</xdr:rowOff>
    </xdr:from>
    <xdr:to>
      <xdr:col>24</xdr:col>
      <xdr:colOff>114300</xdr:colOff>
      <xdr:row>98</xdr:row>
      <xdr:rowOff>34595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19372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5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91911</xdr:rowOff>
    </xdr:from>
    <xdr:to>
      <xdr:col>20</xdr:col>
      <xdr:colOff>38100</xdr:colOff>
      <xdr:row>98</xdr:row>
      <xdr:rowOff>22061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13188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81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124371</xdr:rowOff>
    </xdr:from>
    <xdr:to>
      <xdr:col>15</xdr:col>
      <xdr:colOff>101600</xdr:colOff>
      <xdr:row>99</xdr:row>
      <xdr:rowOff>54521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45648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1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121895</xdr:rowOff>
    </xdr:from>
    <xdr:to>
      <xdr:col>10</xdr:col>
      <xdr:colOff>165100</xdr:colOff>
      <xdr:row>99</xdr:row>
      <xdr:rowOff>52045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43172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104350</xdr:rowOff>
    </xdr:from>
    <xdr:to>
      <xdr:col>6</xdr:col>
      <xdr:colOff>38100</xdr:colOff>
      <xdr:row>99</xdr:row>
      <xdr:rowOff>34500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25627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9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101600</xdr:rowOff>
    </xdr:from>
    <xdr:to>
      <xdr:col>54</xdr:col>
      <xdr:colOff>189865</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416550"/>
          <a:ext cx="1270" cy="1313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47515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0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43688</xdr:rowOff>
    </xdr:from>
    <xdr:to>
      <xdr:col>55</xdr:col>
      <xdr:colOff>88900</xdr:colOff>
      <xdr:row>39</xdr:row>
      <xdr:rowOff>43688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48277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101600</xdr:rowOff>
    </xdr:from>
    <xdr:to>
      <xdr:col>55</xdr:col>
      <xdr:colOff>88900</xdr:colOff>
      <xdr:row>31</xdr:row>
      <xdr:rowOff>101600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4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82550</xdr:rowOff>
    </xdr:from>
    <xdr:to>
      <xdr:col>55</xdr:col>
      <xdr:colOff>0</xdr:colOff>
      <xdr:row>39</xdr:row>
      <xdr:rowOff>16256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9765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49293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214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26416</xdr:rowOff>
    </xdr:from>
    <xdr:to>
      <xdr:col>55</xdr:col>
      <xdr:colOff>50800</xdr:colOff>
      <xdr:row>37</xdr:row>
      <xdr:rowOff>128016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37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161798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97650"/>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20320</xdr:rowOff>
    </xdr:from>
    <xdr:to>
      <xdr:col>50</xdr:col>
      <xdr:colOff>165100</xdr:colOff>
      <xdr:row>37</xdr:row>
      <xdr:rowOff>121920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138447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161036</xdr:rowOff>
    </xdr:from>
    <xdr:to>
      <xdr:col>45</xdr:col>
      <xdr:colOff>177800</xdr:colOff>
      <xdr:row>38</xdr:row>
      <xdr:rowOff>161798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6761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27178</xdr:rowOff>
    </xdr:from>
    <xdr:to>
      <xdr:col>46</xdr:col>
      <xdr:colOff>38100</xdr:colOff>
      <xdr:row>37</xdr:row>
      <xdr:rowOff>128778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145305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159131</xdr:rowOff>
    </xdr:from>
    <xdr:to>
      <xdr:col>41</xdr:col>
      <xdr:colOff>50800</xdr:colOff>
      <xdr:row>38</xdr:row>
      <xdr:rowOff>161036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67423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159766</xdr:rowOff>
    </xdr:from>
    <xdr:to>
      <xdr:col>41</xdr:col>
      <xdr:colOff>101600</xdr:colOff>
      <xdr:row>37</xdr:row>
      <xdr:rowOff>89916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106443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31750</xdr:rowOff>
    </xdr:from>
    <xdr:to>
      <xdr:col>36</xdr:col>
      <xdr:colOff>165100</xdr:colOff>
      <xdr:row>36</xdr:row>
      <xdr:rowOff>133350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149877</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136906</xdr:rowOff>
    </xdr:from>
    <xdr:to>
      <xdr:col>55</xdr:col>
      <xdr:colOff>50800</xdr:colOff>
      <xdr:row>39</xdr:row>
      <xdr:rowOff>67056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51833</xdr:rowOff>
    </xdr:from>
    <xdr:ext cx="313932"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66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31750</xdr:rowOff>
    </xdr:from>
    <xdr:to>
      <xdr:col>50</xdr:col>
      <xdr:colOff>165100</xdr:colOff>
      <xdr:row>38</xdr:row>
      <xdr:rowOff>133350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124477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110998</xdr:rowOff>
    </xdr:from>
    <xdr:to>
      <xdr:col>46</xdr:col>
      <xdr:colOff>38100</xdr:colOff>
      <xdr:row>39</xdr:row>
      <xdr:rowOff>41148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2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32275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18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110236</xdr:rowOff>
    </xdr:from>
    <xdr:to>
      <xdr:col>41</xdr:col>
      <xdr:colOff>101600</xdr:colOff>
      <xdr:row>39</xdr:row>
      <xdr:rowOff>40386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31513</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18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108331</xdr:rowOff>
    </xdr:from>
    <xdr:to>
      <xdr:col>36</xdr:col>
      <xdr:colOff>165100</xdr:colOff>
      <xdr:row>39</xdr:row>
      <xdr:rowOff>38481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29608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16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40087</xdr:rowOff>
    </xdr:from>
    <xdr:to>
      <xdr:col>54</xdr:col>
      <xdr:colOff>189865</xdr:colOff>
      <xdr:row>58</xdr:row>
      <xdr:rowOff>23285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84037"/>
          <a:ext cx="1270" cy="1183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27112</xdr:rowOff>
    </xdr:from>
    <xdr:ext cx="313932"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9971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23285</xdr:rowOff>
    </xdr:from>
    <xdr:to>
      <xdr:col>55</xdr:col>
      <xdr:colOff>88900</xdr:colOff>
      <xdr:row>58</xdr:row>
      <xdr:rowOff>23285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6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158214</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5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40087</xdr:rowOff>
    </xdr:from>
    <xdr:to>
      <xdr:col>55</xdr:col>
      <xdr:colOff>88900</xdr:colOff>
      <xdr:row>51</xdr:row>
      <xdr:rowOff>40087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137471</xdr:rowOff>
    </xdr:from>
    <xdr:to>
      <xdr:col>55</xdr:col>
      <xdr:colOff>0</xdr:colOff>
      <xdr:row>56</xdr:row>
      <xdr:rowOff>147815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738671"/>
          <a:ext cx="838200" cy="10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143680</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44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165253</xdr:rowOff>
    </xdr:from>
    <xdr:to>
      <xdr:col>55</xdr:col>
      <xdr:colOff>50800</xdr:colOff>
      <xdr:row>57</xdr:row>
      <xdr:rowOff>95403</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47174</xdr:rowOff>
    </xdr:from>
    <xdr:to>
      <xdr:col>50</xdr:col>
      <xdr:colOff>114300</xdr:colOff>
      <xdr:row>56</xdr:row>
      <xdr:rowOff>137471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64837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170396</xdr:rowOff>
    </xdr:from>
    <xdr:to>
      <xdr:col>50</xdr:col>
      <xdr:colOff>165100</xdr:colOff>
      <xdr:row>57</xdr:row>
      <xdr:rowOff>100546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77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91673</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9864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47174</xdr:rowOff>
    </xdr:from>
    <xdr:to>
      <xdr:col>45</xdr:col>
      <xdr:colOff>177800</xdr:colOff>
      <xdr:row>57</xdr:row>
      <xdr:rowOff>10541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648374"/>
          <a:ext cx="889000" cy="1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162109</xdr:rowOff>
    </xdr:from>
    <xdr:to>
      <xdr:col>46</xdr:col>
      <xdr:colOff>38100</xdr:colOff>
      <xdr:row>57</xdr:row>
      <xdr:rowOff>92259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763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83386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85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130956</xdr:rowOff>
    </xdr:from>
    <xdr:to>
      <xdr:col>41</xdr:col>
      <xdr:colOff>50800</xdr:colOff>
      <xdr:row>57</xdr:row>
      <xdr:rowOff>10541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732156"/>
          <a:ext cx="889000" cy="5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166853</xdr:rowOff>
    </xdr:from>
    <xdr:to>
      <xdr:col>41</xdr:col>
      <xdr:colOff>101600</xdr:colOff>
      <xdr:row>57</xdr:row>
      <xdr:rowOff>97003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68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88130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1975</xdr:rowOff>
    </xdr:from>
    <xdr:to>
      <xdr:col>36</xdr:col>
      <xdr:colOff>165100</xdr:colOff>
      <xdr:row>57</xdr:row>
      <xdr:rowOff>103575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7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94702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86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97015</xdr:rowOff>
    </xdr:from>
    <xdr:to>
      <xdr:col>55</xdr:col>
      <xdr:colOff>50800</xdr:colOff>
      <xdr:row>57</xdr:row>
      <xdr:rowOff>27165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119892</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54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86671</xdr:rowOff>
    </xdr:from>
    <xdr:to>
      <xdr:col>50</xdr:col>
      <xdr:colOff>165100</xdr:colOff>
      <xdr:row>57</xdr:row>
      <xdr:rowOff>16821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33348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46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167824</xdr:rowOff>
    </xdr:from>
    <xdr:to>
      <xdr:col>46</xdr:col>
      <xdr:colOff>38100</xdr:colOff>
      <xdr:row>56</xdr:row>
      <xdr:rowOff>97974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597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114501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93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131191</xdr:rowOff>
    </xdr:from>
    <xdr:to>
      <xdr:col>41</xdr:col>
      <xdr:colOff>101600</xdr:colOff>
      <xdr:row>57</xdr:row>
      <xdr:rowOff>61341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3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77868</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9507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80156</xdr:rowOff>
    </xdr:from>
    <xdr:to>
      <xdr:col>36</xdr:col>
      <xdr:colOff>165100</xdr:colOff>
      <xdr:row>57</xdr:row>
      <xdr:rowOff>10306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68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26833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945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39984</xdr:rowOff>
    </xdr:from>
    <xdr:to>
      <xdr:col>54</xdr:col>
      <xdr:colOff>189865</xdr:colOff>
      <xdr:row>78</xdr:row>
      <xdr:rowOff>56124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384384"/>
          <a:ext cx="1270" cy="1044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59951</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56124</xdr:rowOff>
    </xdr:from>
    <xdr:to>
      <xdr:col>55</xdr:col>
      <xdr:colOff>88900</xdr:colOff>
      <xdr:row>78</xdr:row>
      <xdr:rowOff>56124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29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158111</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39984</xdr:rowOff>
    </xdr:from>
    <xdr:to>
      <xdr:col>55</xdr:col>
      <xdr:colOff>88900</xdr:colOff>
      <xdr:row>72</xdr:row>
      <xdr:rowOff>39984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38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57038</xdr:rowOff>
    </xdr:from>
    <xdr:to>
      <xdr:col>55</xdr:col>
      <xdr:colOff>0</xdr:colOff>
      <xdr:row>77</xdr:row>
      <xdr:rowOff>95214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58688"/>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130156</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8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107279</xdr:rowOff>
    </xdr:from>
    <xdr:to>
      <xdr:col>55</xdr:col>
      <xdr:colOff>50800</xdr:colOff>
      <xdr:row>77</xdr:row>
      <xdr:rowOff>37429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3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52284</xdr:rowOff>
    </xdr:from>
    <xdr:to>
      <xdr:col>50</xdr:col>
      <xdr:colOff>114300</xdr:colOff>
      <xdr:row>77</xdr:row>
      <xdr:rowOff>57038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53934"/>
          <a:ext cx="889000" cy="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110389</xdr:rowOff>
    </xdr:from>
    <xdr:to>
      <xdr:col>50</xdr:col>
      <xdr:colOff>165100</xdr:colOff>
      <xdr:row>77</xdr:row>
      <xdr:rowOff>40539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57066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291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52284</xdr:rowOff>
    </xdr:from>
    <xdr:to>
      <xdr:col>45</xdr:col>
      <xdr:colOff>177800</xdr:colOff>
      <xdr:row>77</xdr:row>
      <xdr:rowOff>110942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53934"/>
          <a:ext cx="889000" cy="5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30790</xdr:rowOff>
    </xdr:from>
    <xdr:to>
      <xdr:col>46</xdr:col>
      <xdr:colOff>38100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148917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83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110942</xdr:rowOff>
    </xdr:from>
    <xdr:to>
      <xdr:col>41</xdr:col>
      <xdr:colOff>50800</xdr:colOff>
      <xdr:row>77</xdr:row>
      <xdr:rowOff>152867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12592"/>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6787</xdr:rowOff>
    </xdr:from>
    <xdr:to>
      <xdr:col>41</xdr:col>
      <xdr:colOff>101600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43042</xdr:rowOff>
    </xdr:from>
    <xdr:to>
      <xdr:col>36</xdr:col>
      <xdr:colOff>165100</xdr:colOff>
      <xdr:row>77</xdr:row>
      <xdr:rowOff>144642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161169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44414</xdr:rowOff>
    </xdr:from>
    <xdr:to>
      <xdr:col>55</xdr:col>
      <xdr:colOff>50800</xdr:colOff>
      <xdr:row>77</xdr:row>
      <xdr:rowOff>146014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22841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2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6238</xdr:rowOff>
    </xdr:from>
    <xdr:to>
      <xdr:col>50</xdr:col>
      <xdr:colOff>165100</xdr:colOff>
      <xdr:row>77</xdr:row>
      <xdr:rowOff>107838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0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98965</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30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1484</xdr:rowOff>
    </xdr:from>
    <xdr:to>
      <xdr:col>46</xdr:col>
      <xdr:colOff>38100</xdr:colOff>
      <xdr:row>77</xdr:row>
      <xdr:rowOff>103084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94211</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9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60142</xdr:rowOff>
    </xdr:from>
    <xdr:to>
      <xdr:col>41</xdr:col>
      <xdr:colOff>101600</xdr:colOff>
      <xdr:row>77</xdr:row>
      <xdr:rowOff>161742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6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152869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102067</xdr:rowOff>
    </xdr:from>
    <xdr:to>
      <xdr:col>36</xdr:col>
      <xdr:colOff>165100</xdr:colOff>
      <xdr:row>78</xdr:row>
      <xdr:rowOff>32217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3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23344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9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122653</xdr:rowOff>
    </xdr:from>
    <xdr:to>
      <xdr:col>54</xdr:col>
      <xdr:colOff>189865</xdr:colOff>
      <xdr:row>98</xdr:row>
      <xdr:rowOff>2932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381703"/>
          <a:ext cx="127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6759</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2932</xdr:rowOff>
    </xdr:from>
    <xdr:to>
      <xdr:col>55</xdr:col>
      <xdr:colOff>88900</xdr:colOff>
      <xdr:row>98</xdr:row>
      <xdr:rowOff>2932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69330</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1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122653</xdr:rowOff>
    </xdr:from>
    <xdr:to>
      <xdr:col>55</xdr:col>
      <xdr:colOff>88900</xdr:colOff>
      <xdr:row>89</xdr:row>
      <xdr:rowOff>122653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38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100805</xdr:rowOff>
    </xdr:from>
    <xdr:to>
      <xdr:col>55</xdr:col>
      <xdr:colOff>0</xdr:colOff>
      <xdr:row>98</xdr:row>
      <xdr:rowOff>47117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731455"/>
          <a:ext cx="8382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138197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083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115320</xdr:rowOff>
    </xdr:from>
    <xdr:to>
      <xdr:col>55</xdr:col>
      <xdr:colOff>50800</xdr:colOff>
      <xdr:row>95</xdr:row>
      <xdr:rowOff>45470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23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143194</xdr:rowOff>
    </xdr:from>
    <xdr:to>
      <xdr:col>50</xdr:col>
      <xdr:colOff>114300</xdr:colOff>
      <xdr:row>98</xdr:row>
      <xdr:rowOff>47117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73844"/>
          <a:ext cx="889000" cy="7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167114</xdr:rowOff>
    </xdr:from>
    <xdr:to>
      <xdr:col>50</xdr:col>
      <xdr:colOff>165100</xdr:colOff>
      <xdr:row>95</xdr:row>
      <xdr:rowOff>97264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113791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0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132156</xdr:rowOff>
    </xdr:from>
    <xdr:to>
      <xdr:col>45</xdr:col>
      <xdr:colOff>177800</xdr:colOff>
      <xdr:row>97</xdr:row>
      <xdr:rowOff>143194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62806"/>
          <a:ext cx="889000" cy="1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100690</xdr:rowOff>
    </xdr:from>
    <xdr:to>
      <xdr:col>46</xdr:col>
      <xdr:colOff>38100</xdr:colOff>
      <xdr:row>95</xdr:row>
      <xdr:rowOff>30840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47367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120856</xdr:rowOff>
    </xdr:from>
    <xdr:to>
      <xdr:col>41</xdr:col>
      <xdr:colOff>50800</xdr:colOff>
      <xdr:row>97</xdr:row>
      <xdr:rowOff>132156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51506"/>
          <a:ext cx="889000" cy="1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155684</xdr:rowOff>
    </xdr:from>
    <xdr:to>
      <xdr:col>41</xdr:col>
      <xdr:colOff>101600</xdr:colOff>
      <xdr:row>95</xdr:row>
      <xdr:rowOff>85834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102361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148695</xdr:rowOff>
    </xdr:from>
    <xdr:to>
      <xdr:col>36</xdr:col>
      <xdr:colOff>165100</xdr:colOff>
      <xdr:row>95</xdr:row>
      <xdr:rowOff>78845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95372</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50005</xdr:rowOff>
    </xdr:from>
    <xdr:to>
      <xdr:col>55</xdr:col>
      <xdr:colOff>50800</xdr:colOff>
      <xdr:row>97</xdr:row>
      <xdr:rowOff>151605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8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136382</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59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167767</xdr:rowOff>
    </xdr:from>
    <xdr:to>
      <xdr:col>50</xdr:col>
      <xdr:colOff>165100</xdr:colOff>
      <xdr:row>98</xdr:row>
      <xdr:rowOff>97917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89044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9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92394</xdr:rowOff>
    </xdr:from>
    <xdr:to>
      <xdr:col>46</xdr:col>
      <xdr:colOff>38100</xdr:colOff>
      <xdr:row>98</xdr:row>
      <xdr:rowOff>22544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2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13671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1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81356</xdr:rowOff>
    </xdr:from>
    <xdr:to>
      <xdr:col>41</xdr:col>
      <xdr:colOff>101600</xdr:colOff>
      <xdr:row>98</xdr:row>
      <xdr:rowOff>11506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2633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70056</xdr:rowOff>
    </xdr:from>
    <xdr:to>
      <xdr:col>36</xdr:col>
      <xdr:colOff>165100</xdr:colOff>
      <xdr:row>98</xdr:row>
      <xdr:rowOff>206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0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162783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79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40205</xdr:rowOff>
    </xdr:from>
    <xdr:to>
      <xdr:col>85</xdr:col>
      <xdr:colOff>126364</xdr:colOff>
      <xdr:row>38</xdr:row>
      <xdr:rowOff>153525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355155"/>
          <a:ext cx="1269" cy="131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157352</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7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153525</xdr:rowOff>
    </xdr:from>
    <xdr:to>
      <xdr:col>86</xdr:col>
      <xdr:colOff>25400</xdr:colOff>
      <xdr:row>38</xdr:row>
      <xdr:rowOff>153525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158332</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13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40205</xdr:rowOff>
    </xdr:from>
    <xdr:to>
      <xdr:col>86</xdr:col>
      <xdr:colOff>25400</xdr:colOff>
      <xdr:row>31</xdr:row>
      <xdr:rowOff>40205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3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52614</xdr:rowOff>
    </xdr:from>
    <xdr:to>
      <xdr:col>85</xdr:col>
      <xdr:colOff>127000</xdr:colOff>
      <xdr:row>34</xdr:row>
      <xdr:rowOff>87340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81914"/>
          <a:ext cx="838200" cy="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124586</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96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146159</xdr:rowOff>
    </xdr:from>
    <xdr:to>
      <xdr:col>85</xdr:col>
      <xdr:colOff>177800</xdr:colOff>
      <xdr:row>37</xdr:row>
      <xdr:rowOff>76309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139482</xdr:rowOff>
    </xdr:from>
    <xdr:to>
      <xdr:col>81</xdr:col>
      <xdr:colOff>50800</xdr:colOff>
      <xdr:row>34</xdr:row>
      <xdr:rowOff>87340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97332"/>
          <a:ext cx="889000" cy="1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146159</xdr:rowOff>
    </xdr:from>
    <xdr:to>
      <xdr:col>81</xdr:col>
      <xdr:colOff>101600</xdr:colOff>
      <xdr:row>37</xdr:row>
      <xdr:rowOff>76309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67436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1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100947</xdr:rowOff>
    </xdr:from>
    <xdr:to>
      <xdr:col>76</xdr:col>
      <xdr:colOff>114300</xdr:colOff>
      <xdr:row>33</xdr:row>
      <xdr:rowOff>139482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587347"/>
          <a:ext cx="889000" cy="20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89553</xdr:rowOff>
    </xdr:from>
    <xdr:to>
      <xdr:col>76</xdr:col>
      <xdr:colOff>165100</xdr:colOff>
      <xdr:row>37</xdr:row>
      <xdr:rowOff>19703</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6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10830</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5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100947</xdr:rowOff>
    </xdr:from>
    <xdr:to>
      <xdr:col>71</xdr:col>
      <xdr:colOff>177800</xdr:colOff>
      <xdr:row>33</xdr:row>
      <xdr:rowOff>120432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587347"/>
          <a:ext cx="889000" cy="19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92710</xdr:rowOff>
    </xdr:from>
    <xdr:to>
      <xdr:col>72</xdr:col>
      <xdr:colOff>38100</xdr:colOff>
      <xdr:row>37</xdr:row>
      <xdr:rowOff>22860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13987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161616</xdr:rowOff>
    </xdr:from>
    <xdr:to>
      <xdr:col>67</xdr:col>
      <xdr:colOff>101600</xdr:colOff>
      <xdr:row>37</xdr:row>
      <xdr:rowOff>91766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3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82893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1814</xdr:rowOff>
    </xdr:from>
    <xdr:to>
      <xdr:col>85</xdr:col>
      <xdr:colOff>177800</xdr:colOff>
      <xdr:row>34</xdr:row>
      <xdr:rowOff>103414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8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24691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8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36540</xdr:rowOff>
    </xdr:from>
    <xdr:to>
      <xdr:col>81</xdr:col>
      <xdr:colOff>101600</xdr:colOff>
      <xdr:row>34</xdr:row>
      <xdr:rowOff>138140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586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154667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64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88682</xdr:rowOff>
    </xdr:from>
    <xdr:to>
      <xdr:col>76</xdr:col>
      <xdr:colOff>165100</xdr:colOff>
      <xdr:row>34</xdr:row>
      <xdr:rowOff>18832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7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35359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52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50147</xdr:rowOff>
    </xdr:from>
    <xdr:to>
      <xdr:col>72</xdr:col>
      <xdr:colOff>38100</xdr:colOff>
      <xdr:row>32</xdr:row>
      <xdr:rowOff>151747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53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168274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31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69632</xdr:rowOff>
    </xdr:from>
    <xdr:to>
      <xdr:col>67</xdr:col>
      <xdr:colOff>101600</xdr:colOff>
      <xdr:row>33</xdr:row>
      <xdr:rowOff>171232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72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16309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50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40831</xdr:rowOff>
    </xdr:from>
    <xdr:to>
      <xdr:col>85</xdr:col>
      <xdr:colOff>126364</xdr:colOff>
      <xdr:row>58</xdr:row>
      <xdr:rowOff>113754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13331"/>
          <a:ext cx="1269" cy="1444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117581</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6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113754</xdr:rowOff>
    </xdr:from>
    <xdr:to>
      <xdr:col>86</xdr:col>
      <xdr:colOff>25400</xdr:colOff>
      <xdr:row>58</xdr:row>
      <xdr:rowOff>113754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158958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388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40831</xdr:rowOff>
    </xdr:from>
    <xdr:to>
      <xdr:col>86</xdr:col>
      <xdr:colOff>25400</xdr:colOff>
      <xdr:row>50</xdr:row>
      <xdr:rowOff>40831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13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57671</xdr:rowOff>
    </xdr:from>
    <xdr:to>
      <xdr:col>85</xdr:col>
      <xdr:colOff>127000</xdr:colOff>
      <xdr:row>57</xdr:row>
      <xdr:rowOff>29591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58871"/>
          <a:ext cx="838200" cy="14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166254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96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16377</xdr:rowOff>
    </xdr:from>
    <xdr:to>
      <xdr:col>85</xdr:col>
      <xdr:colOff>177800</xdr:colOff>
      <xdr:row>56</xdr:row>
      <xdr:rowOff>117977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1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82512</xdr:rowOff>
    </xdr:from>
    <xdr:to>
      <xdr:col>81</xdr:col>
      <xdr:colOff>50800</xdr:colOff>
      <xdr:row>57</xdr:row>
      <xdr:rowOff>29591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683712"/>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146221</xdr:rowOff>
    </xdr:from>
    <xdr:to>
      <xdr:col>81</xdr:col>
      <xdr:colOff>101600</xdr:colOff>
      <xdr:row>56</xdr:row>
      <xdr:rowOff>76371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92898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3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82512</xdr:rowOff>
    </xdr:from>
    <xdr:to>
      <xdr:col>76</xdr:col>
      <xdr:colOff>114300</xdr:colOff>
      <xdr:row>56</xdr:row>
      <xdr:rowOff>122860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683712"/>
          <a:ext cx="889000" cy="4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153842</xdr:rowOff>
    </xdr:from>
    <xdr:to>
      <xdr:col>76</xdr:col>
      <xdr:colOff>165100</xdr:colOff>
      <xdr:row>56</xdr:row>
      <xdr:rowOff>83992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100519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122860</xdr:rowOff>
    </xdr:from>
    <xdr:to>
      <xdr:col>71</xdr:col>
      <xdr:colOff>177800</xdr:colOff>
      <xdr:row>57</xdr:row>
      <xdr:rowOff>129470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4060"/>
          <a:ext cx="889000" cy="17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119952</xdr:rowOff>
    </xdr:from>
    <xdr:to>
      <xdr:col>72</xdr:col>
      <xdr:colOff>38100</xdr:colOff>
      <xdr:row>57</xdr:row>
      <xdr:rowOff>50102</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41229</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1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3784</xdr:rowOff>
    </xdr:from>
    <xdr:to>
      <xdr:col>67</xdr:col>
      <xdr:colOff>101600</xdr:colOff>
      <xdr:row>57</xdr:row>
      <xdr:rowOff>105384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121911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6871</xdr:rowOff>
    </xdr:from>
    <xdr:to>
      <xdr:col>85</xdr:col>
      <xdr:colOff>177800</xdr:colOff>
      <xdr:row>56</xdr:row>
      <xdr:rowOff>108471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29748</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150241</xdr:rowOff>
    </xdr:from>
    <xdr:to>
      <xdr:col>81</xdr:col>
      <xdr:colOff>101600</xdr:colOff>
      <xdr:row>57</xdr:row>
      <xdr:rowOff>80391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5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71518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4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31712</xdr:rowOff>
    </xdr:from>
    <xdr:to>
      <xdr:col>76</xdr:col>
      <xdr:colOff>165100</xdr:colOff>
      <xdr:row>56</xdr:row>
      <xdr:rowOff>133312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3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124439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2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72060</xdr:rowOff>
    </xdr:from>
    <xdr:to>
      <xdr:col>72</xdr:col>
      <xdr:colOff>38100</xdr:colOff>
      <xdr:row>57</xdr:row>
      <xdr:rowOff>2210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18737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78670</xdr:rowOff>
    </xdr:from>
    <xdr:to>
      <xdr:col>67</xdr:col>
      <xdr:colOff>101600</xdr:colOff>
      <xdr:row>58</xdr:row>
      <xdr:rowOff>8820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171397</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75</xdr:row>
      <xdr:rowOff>54627</xdr:rowOff>
    </xdr:from>
    <xdr:ext cx="37702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2083</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75033"/>
          <a:ext cx="1269" cy="133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120210</xdr:rowOff>
    </xdr:from>
    <xdr:ext cx="469744"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5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2083</xdr:rowOff>
    </xdr:from>
    <xdr:to>
      <xdr:col>86</xdr:col>
      <xdr:colOff>25400</xdr:colOff>
      <xdr:row>71</xdr:row>
      <xdr:rowOff>2083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2083</xdr:rowOff>
    </xdr:from>
    <xdr:to>
      <xdr:col>85</xdr:col>
      <xdr:colOff>127000</xdr:colOff>
      <xdr:row>77</xdr:row>
      <xdr:rowOff>149301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2175033"/>
          <a:ext cx="838200" cy="117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93387</xdr:rowOff>
    </xdr:from>
    <xdr:ext cx="378565"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950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114960</xdr:rowOff>
    </xdr:from>
    <xdr:to>
      <xdr:col>85</xdr:col>
      <xdr:colOff>177800</xdr:colOff>
      <xdr:row>78</xdr:row>
      <xdr:rowOff>45110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64719</xdr:rowOff>
    </xdr:from>
    <xdr:to>
      <xdr:col>81</xdr:col>
      <xdr:colOff>50800</xdr:colOff>
      <xdr:row>77</xdr:row>
      <xdr:rowOff>149301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2066219"/>
          <a:ext cx="889000" cy="12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145135</xdr:rowOff>
    </xdr:from>
    <xdr:to>
      <xdr:col>81</xdr:col>
      <xdr:colOff>101600</xdr:colOff>
      <xdr:row>78</xdr:row>
      <xdr:rowOff>75285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66412</xdr:rowOff>
    </xdr:from>
    <xdr:ext cx="378565"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2017" y="13439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64719</xdr:rowOff>
    </xdr:from>
    <xdr:to>
      <xdr:col>76</xdr:col>
      <xdr:colOff>114300</xdr:colOff>
      <xdr:row>77</xdr:row>
      <xdr:rowOff>83465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2066219"/>
          <a:ext cx="889000" cy="121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96216</xdr:rowOff>
    </xdr:from>
    <xdr:to>
      <xdr:col>76</xdr:col>
      <xdr:colOff>165100</xdr:colOff>
      <xdr:row>77</xdr:row>
      <xdr:rowOff>26366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17493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219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83465</xdr:rowOff>
    </xdr:from>
    <xdr:to>
      <xdr:col>71</xdr:col>
      <xdr:colOff>177800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85115"/>
          <a:ext cx="889000" cy="2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16205</xdr:rowOff>
    </xdr:from>
    <xdr:to>
      <xdr:col>72</xdr:col>
      <xdr:colOff>38100</xdr:colOff>
      <xdr:row>77</xdr:row>
      <xdr:rowOff>117805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75</xdr:row>
      <xdr:rowOff>134332</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4017" y="12993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66497</xdr:rowOff>
    </xdr:from>
    <xdr:to>
      <xdr:col>67</xdr:col>
      <xdr:colOff>101600</xdr:colOff>
      <xdr:row>77</xdr:row>
      <xdr:rowOff>168097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13174</xdr:rowOff>
    </xdr:from>
    <xdr:ext cx="378565"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5017" y="13043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122733</xdr:rowOff>
    </xdr:from>
    <xdr:to>
      <xdr:col>85</xdr:col>
      <xdr:colOff>177800</xdr:colOff>
      <xdr:row>71</xdr:row>
      <xdr:rowOff>52883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1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75760</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07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98501</xdr:rowOff>
    </xdr:from>
    <xdr:to>
      <xdr:col>81</xdr:col>
      <xdr:colOff>101600</xdr:colOff>
      <xdr:row>78</xdr:row>
      <xdr:rowOff>28651</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3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45178</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075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13919</xdr:rowOff>
    </xdr:from>
    <xdr:to>
      <xdr:col>76</xdr:col>
      <xdr:colOff>165100</xdr:colOff>
      <xdr:row>70</xdr:row>
      <xdr:rowOff>115519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20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68</xdr:row>
      <xdr:rowOff>132046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17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32665</xdr:rowOff>
    </xdr:from>
    <xdr:to>
      <xdr:col>72</xdr:col>
      <xdr:colOff>38100</xdr:colOff>
      <xdr:row>77</xdr:row>
      <xdr:rowOff>134265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125392</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327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82511</xdr:rowOff>
    </xdr:from>
    <xdr:to>
      <xdr:col>85</xdr:col>
      <xdr:colOff>126364</xdr:colOff>
      <xdr:row>98</xdr:row>
      <xdr:rowOff>30544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13011"/>
          <a:ext cx="1269" cy="1319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34371</xdr:rowOff>
    </xdr:from>
    <xdr:ext cx="469744"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36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30544</xdr:rowOff>
    </xdr:from>
    <xdr:to>
      <xdr:col>86</xdr:col>
      <xdr:colOff>25400</xdr:colOff>
      <xdr:row>98</xdr:row>
      <xdr:rowOff>30544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3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29188</xdr:rowOff>
    </xdr:from>
    <xdr:ext cx="534377"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8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82511</xdr:rowOff>
    </xdr:from>
    <xdr:to>
      <xdr:col>86</xdr:col>
      <xdr:colOff>25400</xdr:colOff>
      <xdr:row>90</xdr:row>
      <xdr:rowOff>82511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1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45117</xdr:rowOff>
    </xdr:from>
    <xdr:to>
      <xdr:col>85</xdr:col>
      <xdr:colOff>127000</xdr:colOff>
      <xdr:row>97</xdr:row>
      <xdr:rowOff>71482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675767"/>
          <a:ext cx="838200" cy="2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25767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313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2890</xdr:rowOff>
    </xdr:from>
    <xdr:to>
      <xdr:col>85</xdr:col>
      <xdr:colOff>177800</xdr:colOff>
      <xdr:row>96</xdr:row>
      <xdr:rowOff>104490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46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71482</xdr:rowOff>
    </xdr:from>
    <xdr:to>
      <xdr:col>81</xdr:col>
      <xdr:colOff>50800</xdr:colOff>
      <xdr:row>97</xdr:row>
      <xdr:rowOff>71596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70213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165443</xdr:rowOff>
    </xdr:from>
    <xdr:to>
      <xdr:col>81</xdr:col>
      <xdr:colOff>101600</xdr:colOff>
      <xdr:row>96</xdr:row>
      <xdr:rowOff>95593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112120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2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71596</xdr:rowOff>
    </xdr:from>
    <xdr:to>
      <xdr:col>76</xdr:col>
      <xdr:colOff>114300</xdr:colOff>
      <xdr:row>97</xdr:row>
      <xdr:rowOff>77082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702246"/>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1194</xdr:rowOff>
    </xdr:from>
    <xdr:to>
      <xdr:col>76</xdr:col>
      <xdr:colOff>165100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67920</xdr:rowOff>
    </xdr:from>
    <xdr:to>
      <xdr:col>71</xdr:col>
      <xdr:colOff>177800</xdr:colOff>
      <xdr:row>97</xdr:row>
      <xdr:rowOff>77082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698570"/>
          <a:ext cx="889000" cy="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159804</xdr:rowOff>
    </xdr:from>
    <xdr:to>
      <xdr:col>72</xdr:col>
      <xdr:colOff>38100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165405</xdr:rowOff>
    </xdr:from>
    <xdr:to>
      <xdr:col>67</xdr:col>
      <xdr:colOff>101600</xdr:colOff>
      <xdr:row>96</xdr:row>
      <xdr:rowOff>95555</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112082</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165767</xdr:rowOff>
    </xdr:from>
    <xdr:to>
      <xdr:col>85</xdr:col>
      <xdr:colOff>177800</xdr:colOff>
      <xdr:row>97</xdr:row>
      <xdr:rowOff>95917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6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144194</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0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20682</xdr:rowOff>
    </xdr:from>
    <xdr:to>
      <xdr:col>81</xdr:col>
      <xdr:colOff>101600</xdr:colOff>
      <xdr:row>97</xdr:row>
      <xdr:rowOff>122282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65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113409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74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20796</xdr:rowOff>
    </xdr:from>
    <xdr:to>
      <xdr:col>76</xdr:col>
      <xdr:colOff>165100</xdr:colOff>
      <xdr:row>97</xdr:row>
      <xdr:rowOff>122396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65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113523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74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26282</xdr:rowOff>
    </xdr:from>
    <xdr:to>
      <xdr:col>72</xdr:col>
      <xdr:colOff>38100</xdr:colOff>
      <xdr:row>97</xdr:row>
      <xdr:rowOff>127882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6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119009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7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17120</xdr:rowOff>
    </xdr:from>
    <xdr:to>
      <xdr:col>67</xdr:col>
      <xdr:colOff>101600</xdr:colOff>
      <xdr:row>97</xdr:row>
      <xdr:rowOff>118720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109847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7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121412</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264912"/>
          <a:ext cx="1269"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68089</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4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121412</xdr:rowOff>
    </xdr:from>
    <xdr:to>
      <xdr:col>116</xdr:col>
      <xdr:colOff>152400</xdr:colOff>
      <xdr:row>30</xdr:row>
      <xdr:rowOff>121412</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26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6621</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3502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155194</xdr:rowOff>
    </xdr:from>
    <xdr:to>
      <xdr:col>116</xdr:col>
      <xdr:colOff>114300</xdr:colOff>
      <xdr:row>38</xdr:row>
      <xdr:rowOff>85344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49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133248</xdr:rowOff>
    </xdr:from>
    <xdr:to>
      <xdr:col>112</xdr:col>
      <xdr:colOff>38100</xdr:colOff>
      <xdr:row>38</xdr:row>
      <xdr:rowOff>63398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4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79925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25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32664</xdr:rowOff>
    </xdr:from>
    <xdr:to>
      <xdr:col>107</xdr:col>
      <xdr:colOff>101600</xdr:colOff>
      <xdr:row>37</xdr:row>
      <xdr:rowOff>134264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37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150791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51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115875</xdr:rowOff>
    </xdr:from>
    <xdr:to>
      <xdr:col>102</xdr:col>
      <xdr:colOff>165100</xdr:colOff>
      <xdr:row>38</xdr:row>
      <xdr:rowOff>46025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4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62552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234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140564</xdr:rowOff>
    </xdr:from>
    <xdr:to>
      <xdr:col>98</xdr:col>
      <xdr:colOff>38100</xdr:colOff>
      <xdr:row>38</xdr:row>
      <xdr:rowOff>70714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48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87241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259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住民一人当たりのコストについて前年度と比較すると、教育費が前年度</a:t>
          </a:r>
          <a:r>
            <a:rPr kumimoji="1" lang="en-US" altLang="ja-JP" sz="1300">
              <a:latin typeface="ＭＳ Ｐゴシック" panose="020B0600070205080204" pitchFamily="50" charset="-128"/>
              <a:ea typeface="ＭＳ Ｐゴシック" panose="020B0600070205080204" pitchFamily="50" charset="-128"/>
            </a:rPr>
            <a:t>38,780</a:t>
          </a:r>
          <a:r>
            <a:rPr kumimoji="1" lang="ja-JP" altLang="en-US" sz="1300">
              <a:latin typeface="ＭＳ Ｐゴシック" panose="020B0600070205080204" pitchFamily="50" charset="-128"/>
              <a:ea typeface="ＭＳ Ｐゴシック" panose="020B0600070205080204" pitchFamily="50" charset="-128"/>
            </a:rPr>
            <a:t>円に対し</a:t>
          </a:r>
          <a:r>
            <a:rPr kumimoji="1" lang="en-US" altLang="ja-JP" sz="1300">
              <a:latin typeface="ＭＳ Ｐゴシック" panose="020B0600070205080204" pitchFamily="50" charset="-128"/>
              <a:ea typeface="ＭＳ Ｐゴシック" panose="020B0600070205080204" pitchFamily="50" charset="-128"/>
            </a:rPr>
            <a:t>46,306</a:t>
          </a:r>
          <a:r>
            <a:rPr kumimoji="1" lang="ja-JP" altLang="en-US" sz="1300">
              <a:latin typeface="ＭＳ Ｐゴシック" panose="020B0600070205080204" pitchFamily="50" charset="-128"/>
              <a:ea typeface="ＭＳ Ｐゴシック" panose="020B0600070205080204" pitchFamily="50" charset="-128"/>
            </a:rPr>
            <a:t>円と前年度より</a:t>
          </a:r>
          <a:r>
            <a:rPr kumimoji="1" lang="en-US" altLang="ja-JP" sz="1300">
              <a:latin typeface="ＭＳ Ｐゴシック" panose="020B0600070205080204" pitchFamily="50" charset="-128"/>
              <a:ea typeface="ＭＳ Ｐゴシック" panose="020B0600070205080204" pitchFamily="50" charset="-128"/>
            </a:rPr>
            <a:t>7,526</a:t>
          </a:r>
          <a:r>
            <a:rPr kumimoji="1" lang="ja-JP" altLang="en-US" sz="1300">
              <a:latin typeface="ＭＳ Ｐゴシック" panose="020B0600070205080204" pitchFamily="50" charset="-128"/>
              <a:ea typeface="ＭＳ Ｐゴシック" panose="020B0600070205080204" pitchFamily="50" charset="-128"/>
            </a:rPr>
            <a:t>円の増加となっている。これは図書館等複合施設の新規整備の影響が大きい。</a:t>
          </a:r>
        </a:p>
        <a:p>
          <a:r>
            <a:rPr kumimoji="1" lang="ja-JP" altLang="en-US" sz="1300">
              <a:latin typeface="ＭＳ Ｐゴシック" panose="020B0600070205080204" pitchFamily="50" charset="-128"/>
              <a:ea typeface="ＭＳ Ｐゴシック" panose="020B0600070205080204" pitchFamily="50" charset="-128"/>
            </a:rPr>
            <a:t>また、災害復旧費についても前年度より</a:t>
          </a:r>
          <a:r>
            <a:rPr kumimoji="1" lang="en-US" altLang="ja-JP" sz="1300">
              <a:latin typeface="ＭＳ Ｐゴシック" panose="020B0600070205080204" pitchFamily="50" charset="-128"/>
              <a:ea typeface="ＭＳ Ｐゴシック" panose="020B0600070205080204" pitchFamily="50" charset="-128"/>
            </a:rPr>
            <a:t>1,286</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消防費については、近隣の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市</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町と構成している一部事務組合への負担金が大きく、類似団体と比べ、住民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人あたりのコストが多くなっている。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財政調整基金残高の標準財政規模比は、分母である標準財政規模が約</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317.9</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億円の減となったが、分子である財政調整基金の年度末残高が約</a:t>
          </a:r>
          <a:r>
            <a:rPr kumimoji="1" lang="en-US" altLang="ja-JP" sz="1200">
              <a:latin typeface="ＭＳ ゴシック" pitchFamily="49" charset="-128"/>
              <a:ea typeface="ＭＳ ゴシック" pitchFamily="49" charset="-128"/>
            </a:rPr>
            <a:t>51.3</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79.2</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27.9</a:t>
          </a:r>
          <a:r>
            <a:rPr kumimoji="1" lang="ja-JP" altLang="en-US" sz="1200">
              <a:latin typeface="ＭＳ ゴシック" pitchFamily="49" charset="-128"/>
              <a:ea typeface="ＭＳ ゴシック" pitchFamily="49" charset="-128"/>
            </a:rPr>
            <a:t>億円の増となったことで、</a:t>
          </a:r>
          <a:r>
            <a:rPr kumimoji="1" lang="en-US" altLang="ja-JP" sz="1200">
              <a:latin typeface="ＭＳ ゴシック" pitchFamily="49" charset="-128"/>
              <a:ea typeface="ＭＳ ゴシック" pitchFamily="49" charset="-128"/>
            </a:rPr>
            <a:t>9.18</a:t>
          </a:r>
          <a:r>
            <a:rPr kumimoji="1" lang="ja-JP" altLang="en-US" sz="1200">
              <a:latin typeface="ＭＳ ゴシック" pitchFamily="49" charset="-128"/>
              <a:ea typeface="ＭＳ ゴシック" pitchFamily="49" charset="-128"/>
            </a:rPr>
            <a:t>ポイント増加している。</a:t>
          </a:r>
        </a:p>
        <a:p>
          <a:r>
            <a:rPr kumimoji="1" lang="ja-JP" altLang="en-US" sz="1200">
              <a:latin typeface="ＭＳ ゴシック" pitchFamily="49" charset="-128"/>
              <a:ea typeface="ＭＳ ゴシック" pitchFamily="49" charset="-128"/>
            </a:rPr>
            <a:t>実質収支額の標準財政規模比は、投資的経費の増等により実質収支額は約</a:t>
          </a:r>
          <a:r>
            <a:rPr kumimoji="1" lang="en-US" altLang="ja-JP" sz="1200">
              <a:latin typeface="ＭＳ ゴシック" pitchFamily="49" charset="-128"/>
              <a:ea typeface="ＭＳ ゴシック" pitchFamily="49" charset="-128"/>
            </a:rPr>
            <a:t>29.7</a:t>
          </a:r>
          <a:r>
            <a:rPr kumimoji="1" lang="ja-JP" altLang="en-US" sz="1200">
              <a:latin typeface="ＭＳ ゴシック" pitchFamily="49" charset="-128"/>
              <a:ea typeface="ＭＳ ゴシック" pitchFamily="49" charset="-128"/>
            </a:rPr>
            <a:t>億円から約</a:t>
          </a:r>
          <a:r>
            <a:rPr kumimoji="1" lang="en-US" altLang="ja-JP" sz="1200">
              <a:latin typeface="ＭＳ ゴシック" pitchFamily="49" charset="-128"/>
              <a:ea typeface="ＭＳ ゴシック" pitchFamily="49" charset="-128"/>
            </a:rPr>
            <a:t>26.5</a:t>
          </a:r>
          <a:r>
            <a:rPr kumimoji="1" lang="ja-JP" altLang="en-US" sz="1200">
              <a:latin typeface="ＭＳ ゴシック" pitchFamily="49" charset="-128"/>
              <a:ea typeface="ＭＳ ゴシック" pitchFamily="49" charset="-128"/>
            </a:rPr>
            <a:t>億円と</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億円の減となり、</a:t>
          </a:r>
          <a:r>
            <a:rPr kumimoji="1" lang="en-US" altLang="ja-JP" sz="1200">
              <a:latin typeface="ＭＳ ゴシック" pitchFamily="49" charset="-128"/>
              <a:ea typeface="ＭＳ ゴシック" pitchFamily="49" charset="-128"/>
            </a:rPr>
            <a:t>0.81</a:t>
          </a:r>
          <a:r>
            <a:rPr kumimoji="1" lang="ja-JP" altLang="en-US" sz="1200">
              <a:latin typeface="ＭＳ ゴシック" pitchFamily="49" charset="-128"/>
              <a:ea typeface="ＭＳ ゴシック" pitchFamily="49" charset="-128"/>
            </a:rPr>
            <a:t>ポイント減少している。</a:t>
          </a:r>
        </a:p>
        <a:p>
          <a:r>
            <a:rPr kumimoji="1" lang="ja-JP" altLang="en-US" sz="1200">
              <a:latin typeface="ＭＳ ゴシック" pitchFamily="49" charset="-128"/>
              <a:ea typeface="ＭＳ ゴシック" pitchFamily="49" charset="-128"/>
            </a:rPr>
            <a:t>実質単年度収支は約</a:t>
          </a:r>
          <a:r>
            <a:rPr kumimoji="1" lang="en-US" altLang="ja-JP" sz="1200">
              <a:latin typeface="ＭＳ ゴシック" pitchFamily="49" charset="-128"/>
              <a:ea typeface="ＭＳ ゴシック" pitchFamily="49" charset="-128"/>
            </a:rPr>
            <a:t>24.8</a:t>
          </a:r>
          <a:r>
            <a:rPr kumimoji="1" lang="ja-JP" altLang="en-US" sz="1200">
              <a:latin typeface="ＭＳ ゴシック" pitchFamily="49" charset="-128"/>
              <a:ea typeface="ＭＳ ゴシック" pitchFamily="49" charset="-128"/>
            </a:rPr>
            <a:t>億円で、前年度から黒字幅が拡大、標準財政規模比は</a:t>
          </a:r>
          <a:r>
            <a:rPr kumimoji="1" lang="en-US" altLang="ja-JP" sz="1200">
              <a:latin typeface="ＭＳ ゴシック" pitchFamily="49" charset="-128"/>
              <a:ea typeface="ＭＳ ゴシック" pitchFamily="49" charset="-128"/>
            </a:rPr>
            <a:t>7.79%</a:t>
          </a:r>
          <a:r>
            <a:rPr kumimoji="1" lang="ja-JP" altLang="en-US" sz="1200">
              <a:latin typeface="ＭＳ ゴシック" pitchFamily="49" charset="-128"/>
              <a:ea typeface="ＭＳ ゴシック" pitchFamily="49" charset="-128"/>
            </a:rPr>
            <a:t>ととなっている。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また、公営企業である上下水道事業などすべての会計において赤字を計上した会計はなく、連結実質赤字比率についても黒字を維持している状況である。しかしながら、少子高齢化など社会経済状況の行先きは依然不透明であることから、市税は当面横ばいで推移するものと見込む一方、社会保障関連経費や老朽化した各施設の大規模改修経費の増大が懸念されるなど、財政状況は厳しさを増している。</a:t>
          </a:r>
        </a:p>
        <a:p>
          <a:r>
            <a:rPr kumimoji="1" lang="ja-JP" altLang="en-US" sz="1400">
              <a:latin typeface="ＭＳ ゴシック" pitchFamily="49" charset="-128"/>
              <a:ea typeface="ＭＳ ゴシック" pitchFamily="49" charset="-128"/>
            </a:rPr>
            <a:t>今後とも限られた財源の効率的、効果的な配分を行い、引き続き健全な財政運営に取り組んでいく。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元利償還金については、地方債の計画的な借入により借入残高の減少に努めてきたことや近年の低金利により、平成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億円を下回っていたが、令和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年度は、令和元年度に実施した小中学校及び幼稚園の空調設備整備に係る地方債の元金償還が開始したことに伴い</a:t>
          </a:r>
          <a:r>
            <a:rPr kumimoji="1" lang="en-US" altLang="ja-JP" sz="1400">
              <a:latin typeface="ＭＳ ゴシック" pitchFamily="49" charset="-128"/>
              <a:ea typeface="ＭＳ ゴシック" pitchFamily="49" charset="-128"/>
            </a:rPr>
            <a:t>30.8</a:t>
          </a:r>
          <a:r>
            <a:rPr kumimoji="1" lang="ja-JP" altLang="en-US" sz="1400">
              <a:latin typeface="ＭＳ ゴシック" pitchFamily="49" charset="-128"/>
              <a:ea typeface="ＭＳ ゴシック" pitchFamily="49" charset="-128"/>
            </a:rPr>
            <a:t>億円となった。</a:t>
          </a:r>
        </a:p>
        <a:p>
          <a:r>
            <a:rPr kumimoji="1" lang="ja-JP" altLang="en-US" sz="1400">
              <a:latin typeface="ＭＳ ゴシック" pitchFamily="49" charset="-128"/>
              <a:ea typeface="ＭＳ ゴシック" pitchFamily="49" charset="-128"/>
            </a:rPr>
            <a:t>小学校トイレ改修事業や夢咲くら館の整備といった大規模事業に係る借入れがあることから、今後は一時的に元利償還金が増加することが見込まれる。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満期一括償還地方債の償還の財源として積み立てた減債基金はない。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千葉県佐倉市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年度は、一般会計等に係る地方債残高が</a:t>
          </a:r>
          <a:r>
            <a:rPr kumimoji="1" lang="en-US" altLang="ja-JP" sz="1400">
              <a:latin typeface="ＭＳ ゴシック" pitchFamily="49" charset="-128"/>
              <a:ea typeface="ＭＳ ゴシック" pitchFamily="49" charset="-128"/>
            </a:rPr>
            <a:t>456</a:t>
          </a:r>
          <a:r>
            <a:rPr kumimoji="1" lang="ja-JP" altLang="en-US" sz="1400">
              <a:latin typeface="ＭＳ ゴシック" pitchFamily="49" charset="-128"/>
              <a:ea typeface="ＭＳ ゴシック" pitchFamily="49" charset="-128"/>
            </a:rPr>
            <a:t>百万円減少している。臨時財政対策債が大幅に減少した等の影響により、令和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年度中における借入れ額が元金償還額を下回ったところである。</a:t>
          </a:r>
        </a:p>
        <a:p>
          <a:r>
            <a:rPr kumimoji="1" lang="ja-JP" altLang="en-US" sz="1400">
              <a:latin typeface="ＭＳ ゴシック" pitchFamily="49" charset="-128"/>
              <a:ea typeface="ＭＳ ゴシック" pitchFamily="49" charset="-128"/>
            </a:rPr>
            <a:t>充当可能財源等については、引き続き、基金の残高を一定額確保できていることから、平成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年度から将来負担比率はマイナスとなっている。</a:t>
          </a:r>
        </a:p>
        <a:p>
          <a:r>
            <a:rPr kumimoji="1" lang="ja-JP" altLang="en-US" sz="1400">
              <a:latin typeface="ＭＳ ゴシック" pitchFamily="49" charset="-128"/>
              <a:ea typeface="ＭＳ ゴシック" pitchFamily="49" charset="-128"/>
            </a:rPr>
            <a:t>今後も計画的な地方債の借入や借入れにあたっては交付税措置のある事業を選択するなど、将来負担を軽減させるための、中長期的な視点に立った財政運営に努めていく。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千葉県佐倉市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財政調整基金は土地開発基金（定額運用基金）より約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億円を繰入したことなどにより、令和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億円の増加、減債基金は基金運用益の積立による増のみで微増。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億円減少となったが、基金全体としては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今後は基金全体としての金額は一定規模を確保しながら、特定目的基金についても基金の目的に沿った活用を積極的に進めていく予定である。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庁舎建設基金：佐倉市庁舎建設費の財源に充てるため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ふるさと事業基金：市民とともに創り憩う新しいふるさとの実現を目指し、本市の個性ある施策を円滑かつ効率的に推進するため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保健福祉振興基金：本市における心豊かな地域社会の実現をめざし、福祉活動の促進及び高齢化社会の到来に対応した施策を推進するとともに、地域の振興と保健福祉の一層の向上を図るため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良好な自然環境の保持及び快適な居住環境の創造にとって特に必要な樹林、樹木、水辺等の存する土地の取得及び維持管理等を行うことにより、みどり豊かな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公共施設整備基金：公共施設の整備の費用に充てるため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庁舎建設基金：基金運用益の積立による増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ふるさと事業基金：地域防犯活動推進事業、健康危機対策事業等に充てるため約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保健福祉振興基金：寄附金の積立による増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みどりのまちづくり基金：公園整備事業、緑地樹木緊急点検事業に充てるため約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百万円の取崩しを行い、寄附金の受入れ等による積立てが約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百万円あったことから、約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公共施設整備基金：寄附金および基金運用益の積立による増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一定規模の金額を確保しながら、基金の目的に沿った活用を積極的に進めていく予定である。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土地開発基金（定額運用基金）より約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億円を繰入したことに伴う取崩額の減による。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長期的視野に立った効率的な財政運営を進め、適切な規模の財政調整基金を確保できるよう努める。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今後の活用については基金条例の趣旨に沿って適切に運用していく。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5.xml.rels><?xml version="1.0" encoding="UTF-8" standalone="yes"?>

<Relationships xmlns="http://schemas.openxmlformats.org/package/2006/relationships">
<Relationship Id="rId2" Type="http://schemas.openxmlformats.org/officeDocument/2006/relationships/drawing" Target="../drawings/drawing3.xml"/>

</Relationships>

</file>

<file path=xl/worksheets/_rels/sheet6.xml.rels><?xml version="1.0" encoding="UTF-8" standalone="yes"?>

<Relationships xmlns="http://schemas.openxmlformats.org/package/2006/relationships">
<Relationship Id="rId2" Type="http://schemas.openxmlformats.org/officeDocument/2006/relationships/drawing" Target="../drawings/drawing4.xml"/>

</Relationships>

</file>

<file path=xl/worksheets/_rels/sheet7.xml.rels><?xml version="1.0" encoding="UTF-8" standalone="yes"?>

<Relationships xmlns="http://schemas.openxmlformats.org/package/2006/relationships">
<Relationship Id="rId2" Type="http://schemas.openxmlformats.org/officeDocument/2006/relationships/drawing" Target="../drawings/drawing6.xml"/>

</Relationships>

</file>

<file path=xl/worksheets/_rels/sheet8.xml.rels><?xml version="1.0" encoding="UTF-8" standalone="yes"?>

<Relationships xmlns="http://schemas.openxmlformats.org/package/2006/relationships">
<Relationship Id="rId2" Type="http://schemas.openxmlformats.org/officeDocument/2006/relationships/drawing" Target="../drawings/drawing7.xml"/>

</Relationships>

</file>

<file path=xl/worksheets/_rels/sheet9.xml.rels><?xml version="1.0" encoding="UTF-8" standalone="yes"?>

<Relationships xmlns="http://schemas.openxmlformats.org/package/2006/relationships">
<Relationship Id="rId2" Type="http://schemas.openxmlformats.org/officeDocument/2006/relationships/drawing" Target="../drawings/drawing8.xml"/>

</Relationships>

</file>

<file path=xl/worksheets/_rels/sheet10.xml.rels><?xml version="1.0" encoding="UTF-8" standalone="yes"?>

<Relationships xmlns="http://schemas.openxmlformats.org/package/2006/relationships">
<Relationship Id="rId2" Type="http://schemas.openxmlformats.org/officeDocument/2006/relationships/drawing" Target="../drawings/drawing9.xml"/>

</Relationships>

</file>

<file path=xl/worksheets/_rels/sheet11.xml.rels><?xml version="1.0" encoding="UTF-8" standalone="yes"?>

<Relationships xmlns="http://schemas.openxmlformats.org/package/2006/relationships">
<Relationship Id="rId2" Type="http://schemas.openxmlformats.org/officeDocument/2006/relationships/drawing" Target="../drawings/drawing10.xml"/>

</Relationships>

</file>

<file path=xl/worksheets/_rels/sheet12.xml.rels><?xml version="1.0" encoding="UTF-8" standalone="yes"?>

<Relationships xmlns="http://schemas.openxmlformats.org/package/2006/relationships">
<Relationship Id="rId2" Type="http://schemas.openxmlformats.org/officeDocument/2006/relationships/drawing" Target="../drawings/drawing11.xml"/>

</Relationships>

</file>

<file path=xl/worksheets/_rels/sheet13.xml.rels><?xml version="1.0" encoding="UTF-8" standalone="yes"?>

<Relationships xmlns="http://schemas.openxmlformats.org/package/2006/relationships">
<Relationship Id="rId2" Type="http://schemas.openxmlformats.org/officeDocument/2006/relationships/drawing" Target="../drawings/drawing12.xml"/>

</Relationships>

</file>

<file path=xl/worksheets/_rels/sheet14.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0" customWidth="1"/>
    <col min="12" max="12" width="2.25" style="170" customWidth="1"/>
    <col min="13" max="17" width="2.375" style="170" customWidth="1"/>
    <col min="18" max="119" width="2.125" style="170" customWidth="1"/>
    <col min="120" max="16384" width="0" style="170" hidden="1"/>
  </cols>
  <sheetData>
    <row r="1" spans="1:119" ht="33" customHeight="1" x14ac:dyDescent="0.15">
      <c r="B1" s="578" t="s">
        <v>
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1"/>
      <c r="DK1" s="171"/>
      <c r="DL1" s="171"/>
      <c r="DM1" s="171"/>
      <c r="DN1" s="171"/>
      <c r="DO1" s="171"/>
    </row>
    <row r="2" spans="1:119" ht="24.75" thickBot="1" x14ac:dyDescent="0.2">
      <c r="B2" s="172" t="s">
        <v>
83</v>
      </c>
      <c r="C2" s="172"/>
      <c r="D2" s="173"/>
    </row>
    <row r="3" spans="1:119" ht="18.75" customHeight="1" thickBot="1" x14ac:dyDescent="0.2">
      <c r="A3" s="171"/>
      <c r="B3" s="579" t="s">
        <v>
84</v>
      </c>
      <c r="C3" s="580"/>
      <c r="D3" s="580"/>
      <c r="E3" s="581"/>
      <c r="F3" s="581"/>
      <c r="G3" s="581"/>
      <c r="H3" s="581"/>
      <c r="I3" s="581"/>
      <c r="J3" s="581"/>
      <c r="K3" s="581"/>
      <c r="L3" s="581" t="s">
        <v>
85</v>
      </c>
      <c r="M3" s="581"/>
      <c r="N3" s="581"/>
      <c r="O3" s="581"/>
      <c r="P3" s="581"/>
      <c r="Q3" s="581"/>
      <c r="R3" s="584"/>
      <c r="S3" s="584"/>
      <c r="T3" s="584"/>
      <c r="U3" s="584"/>
      <c r="V3" s="585"/>
      <c r="W3" s="475" t="s">
        <v>
86</v>
      </c>
      <c r="X3" s="476"/>
      <c r="Y3" s="476"/>
      <c r="Z3" s="476"/>
      <c r="AA3" s="476"/>
      <c r="AB3" s="580"/>
      <c r="AC3" s="584" t="s">
        <v>
87</v>
      </c>
      <c r="AD3" s="476"/>
      <c r="AE3" s="476"/>
      <c r="AF3" s="476"/>
      <c r="AG3" s="476"/>
      <c r="AH3" s="476"/>
      <c r="AI3" s="476"/>
      <c r="AJ3" s="476"/>
      <c r="AK3" s="476"/>
      <c r="AL3" s="546"/>
      <c r="AM3" s="475" t="s">
        <v>
88</v>
      </c>
      <c r="AN3" s="476"/>
      <c r="AO3" s="476"/>
      <c r="AP3" s="476"/>
      <c r="AQ3" s="476"/>
      <c r="AR3" s="476"/>
      <c r="AS3" s="476"/>
      <c r="AT3" s="476"/>
      <c r="AU3" s="476"/>
      <c r="AV3" s="476"/>
      <c r="AW3" s="476"/>
      <c r="AX3" s="546"/>
      <c r="AY3" s="538" t="s">
        <v>
1</v>
      </c>
      <c r="AZ3" s="539"/>
      <c r="BA3" s="539"/>
      <c r="BB3" s="539"/>
      <c r="BC3" s="539"/>
      <c r="BD3" s="539"/>
      <c r="BE3" s="539"/>
      <c r="BF3" s="539"/>
      <c r="BG3" s="539"/>
      <c r="BH3" s="539"/>
      <c r="BI3" s="539"/>
      <c r="BJ3" s="539"/>
      <c r="BK3" s="539"/>
      <c r="BL3" s="539"/>
      <c r="BM3" s="588"/>
      <c r="BN3" s="475" t="s">
        <v>
89</v>
      </c>
      <c r="BO3" s="476"/>
      <c r="BP3" s="476"/>
      <c r="BQ3" s="476"/>
      <c r="BR3" s="476"/>
      <c r="BS3" s="476"/>
      <c r="BT3" s="476"/>
      <c r="BU3" s="546"/>
      <c r="BV3" s="475" t="s">
        <v>
90</v>
      </c>
      <c r="BW3" s="476"/>
      <c r="BX3" s="476"/>
      <c r="BY3" s="476"/>
      <c r="BZ3" s="476"/>
      <c r="CA3" s="476"/>
      <c r="CB3" s="476"/>
      <c r="CC3" s="546"/>
      <c r="CD3" s="538" t="s">
        <v>
1</v>
      </c>
      <c r="CE3" s="539"/>
      <c r="CF3" s="539"/>
      <c r="CG3" s="539"/>
      <c r="CH3" s="539"/>
      <c r="CI3" s="539"/>
      <c r="CJ3" s="539"/>
      <c r="CK3" s="539"/>
      <c r="CL3" s="539"/>
      <c r="CM3" s="539"/>
      <c r="CN3" s="539"/>
      <c r="CO3" s="539"/>
      <c r="CP3" s="539"/>
      <c r="CQ3" s="539"/>
      <c r="CR3" s="539"/>
      <c r="CS3" s="588"/>
      <c r="CT3" s="475" t="s">
        <v>
91</v>
      </c>
      <c r="CU3" s="476"/>
      <c r="CV3" s="476"/>
      <c r="CW3" s="476"/>
      <c r="CX3" s="476"/>
      <c r="CY3" s="476"/>
      <c r="CZ3" s="476"/>
      <c r="DA3" s="546"/>
      <c r="DB3" s="475" t="s">
        <v>
92</v>
      </c>
      <c r="DC3" s="476"/>
      <c r="DD3" s="476"/>
      <c r="DE3" s="476"/>
      <c r="DF3" s="476"/>
      <c r="DG3" s="476"/>
      <c r="DH3" s="476"/>
      <c r="DI3" s="546"/>
    </row>
    <row r="4" spans="1:119" ht="18.75" customHeight="1" x14ac:dyDescent="0.15">
      <c r="A4" s="171"/>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
93</v>
      </c>
      <c r="AZ4" s="399"/>
      <c r="BA4" s="399"/>
      <c r="BB4" s="399"/>
      <c r="BC4" s="399"/>
      <c r="BD4" s="399"/>
      <c r="BE4" s="399"/>
      <c r="BF4" s="399"/>
      <c r="BG4" s="399"/>
      <c r="BH4" s="399"/>
      <c r="BI4" s="399"/>
      <c r="BJ4" s="399"/>
      <c r="BK4" s="399"/>
      <c r="BL4" s="399"/>
      <c r="BM4" s="400"/>
      <c r="BN4" s="401">
        <v>
59648622</v>
      </c>
      <c r="BO4" s="402"/>
      <c r="BP4" s="402"/>
      <c r="BQ4" s="402"/>
      <c r="BR4" s="402"/>
      <c r="BS4" s="402"/>
      <c r="BT4" s="402"/>
      <c r="BU4" s="403"/>
      <c r="BV4" s="401">
        <v>
59013603</v>
      </c>
      <c r="BW4" s="402"/>
      <c r="BX4" s="402"/>
      <c r="BY4" s="402"/>
      <c r="BZ4" s="402"/>
      <c r="CA4" s="402"/>
      <c r="CB4" s="402"/>
      <c r="CC4" s="403"/>
      <c r="CD4" s="572" t="s">
        <v>
94</v>
      </c>
      <c r="CE4" s="573"/>
      <c r="CF4" s="573"/>
      <c r="CG4" s="573"/>
      <c r="CH4" s="573"/>
      <c r="CI4" s="573"/>
      <c r="CJ4" s="573"/>
      <c r="CK4" s="573"/>
      <c r="CL4" s="573"/>
      <c r="CM4" s="573"/>
      <c r="CN4" s="573"/>
      <c r="CO4" s="573"/>
      <c r="CP4" s="573"/>
      <c r="CQ4" s="573"/>
      <c r="CR4" s="573"/>
      <c r="CS4" s="574"/>
      <c r="CT4" s="575">
        <v>
8.3000000000000007</v>
      </c>
      <c r="CU4" s="576"/>
      <c r="CV4" s="576"/>
      <c r="CW4" s="576"/>
      <c r="CX4" s="576"/>
      <c r="CY4" s="576"/>
      <c r="CZ4" s="576"/>
      <c r="DA4" s="577"/>
      <c r="DB4" s="575">
        <v>
9.1</v>
      </c>
      <c r="DC4" s="576"/>
      <c r="DD4" s="576"/>
      <c r="DE4" s="576"/>
      <c r="DF4" s="576"/>
      <c r="DG4" s="576"/>
      <c r="DH4" s="576"/>
      <c r="DI4" s="577"/>
    </row>
    <row r="5" spans="1:119" ht="18.75" customHeight="1" x14ac:dyDescent="0.15">
      <c r="A5" s="171"/>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
95</v>
      </c>
      <c r="AN5" s="380"/>
      <c r="AO5" s="380"/>
      <c r="AP5" s="380"/>
      <c r="AQ5" s="380"/>
      <c r="AR5" s="380"/>
      <c r="AS5" s="380"/>
      <c r="AT5" s="381"/>
      <c r="AU5" s="453" t="s">
        <v>
96</v>
      </c>
      <c r="AV5" s="454"/>
      <c r="AW5" s="454"/>
      <c r="AX5" s="454"/>
      <c r="AY5" s="386" t="s">
        <v>
97</v>
      </c>
      <c r="AZ5" s="387"/>
      <c r="BA5" s="387"/>
      <c r="BB5" s="387"/>
      <c r="BC5" s="387"/>
      <c r="BD5" s="387"/>
      <c r="BE5" s="387"/>
      <c r="BF5" s="387"/>
      <c r="BG5" s="387"/>
      <c r="BH5" s="387"/>
      <c r="BI5" s="387"/>
      <c r="BJ5" s="387"/>
      <c r="BK5" s="387"/>
      <c r="BL5" s="387"/>
      <c r="BM5" s="388"/>
      <c r="BN5" s="406">
        <v>
56791646</v>
      </c>
      <c r="BO5" s="407"/>
      <c r="BP5" s="407"/>
      <c r="BQ5" s="407"/>
      <c r="BR5" s="407"/>
      <c r="BS5" s="407"/>
      <c r="BT5" s="407"/>
      <c r="BU5" s="408"/>
      <c r="BV5" s="406">
        <v>
55702326</v>
      </c>
      <c r="BW5" s="407"/>
      <c r="BX5" s="407"/>
      <c r="BY5" s="407"/>
      <c r="BZ5" s="407"/>
      <c r="CA5" s="407"/>
      <c r="CB5" s="407"/>
      <c r="CC5" s="408"/>
      <c r="CD5" s="415" t="s">
        <v>
98</v>
      </c>
      <c r="CE5" s="360"/>
      <c r="CF5" s="360"/>
      <c r="CG5" s="360"/>
      <c r="CH5" s="360"/>
      <c r="CI5" s="360"/>
      <c r="CJ5" s="360"/>
      <c r="CK5" s="360"/>
      <c r="CL5" s="360"/>
      <c r="CM5" s="360"/>
      <c r="CN5" s="360"/>
      <c r="CO5" s="360"/>
      <c r="CP5" s="360"/>
      <c r="CQ5" s="360"/>
      <c r="CR5" s="360"/>
      <c r="CS5" s="416"/>
      <c r="CT5" s="376">
        <v>
92.6</v>
      </c>
      <c r="CU5" s="377"/>
      <c r="CV5" s="377"/>
      <c r="CW5" s="377"/>
      <c r="CX5" s="377"/>
      <c r="CY5" s="377"/>
      <c r="CZ5" s="377"/>
      <c r="DA5" s="378"/>
      <c r="DB5" s="376">
        <v>
87.9</v>
      </c>
      <c r="DC5" s="377"/>
      <c r="DD5" s="377"/>
      <c r="DE5" s="377"/>
      <c r="DF5" s="377"/>
      <c r="DG5" s="377"/>
      <c r="DH5" s="377"/>
      <c r="DI5" s="378"/>
    </row>
    <row r="6" spans="1:119" ht="18.75" customHeight="1" x14ac:dyDescent="0.15">
      <c r="A6" s="171"/>
      <c r="B6" s="552" t="s">
        <v>
99</v>
      </c>
      <c r="C6" s="430"/>
      <c r="D6" s="430"/>
      <c r="E6" s="553"/>
      <c r="F6" s="553"/>
      <c r="G6" s="553"/>
      <c r="H6" s="553"/>
      <c r="I6" s="553"/>
      <c r="J6" s="553"/>
      <c r="K6" s="553"/>
      <c r="L6" s="553" t="s">
        <v>
100</v>
      </c>
      <c r="M6" s="553"/>
      <c r="N6" s="553"/>
      <c r="O6" s="553"/>
      <c r="P6" s="553"/>
      <c r="Q6" s="553"/>
      <c r="R6" s="428"/>
      <c r="S6" s="428"/>
      <c r="T6" s="428"/>
      <c r="U6" s="428"/>
      <c r="V6" s="559"/>
      <c r="W6" s="487" t="s">
        <v>
101</v>
      </c>
      <c r="X6" s="429"/>
      <c r="Y6" s="429"/>
      <c r="Z6" s="429"/>
      <c r="AA6" s="429"/>
      <c r="AB6" s="430"/>
      <c r="AC6" s="564" t="s">
        <v>
102</v>
      </c>
      <c r="AD6" s="565"/>
      <c r="AE6" s="565"/>
      <c r="AF6" s="565"/>
      <c r="AG6" s="565"/>
      <c r="AH6" s="565"/>
      <c r="AI6" s="565"/>
      <c r="AJ6" s="565"/>
      <c r="AK6" s="565"/>
      <c r="AL6" s="566"/>
      <c r="AM6" s="465" t="s">
        <v>
103</v>
      </c>
      <c r="AN6" s="380"/>
      <c r="AO6" s="380"/>
      <c r="AP6" s="380"/>
      <c r="AQ6" s="380"/>
      <c r="AR6" s="380"/>
      <c r="AS6" s="380"/>
      <c r="AT6" s="381"/>
      <c r="AU6" s="453" t="s">
        <v>
96</v>
      </c>
      <c r="AV6" s="454"/>
      <c r="AW6" s="454"/>
      <c r="AX6" s="454"/>
      <c r="AY6" s="386" t="s">
        <v>
104</v>
      </c>
      <c r="AZ6" s="387"/>
      <c r="BA6" s="387"/>
      <c r="BB6" s="387"/>
      <c r="BC6" s="387"/>
      <c r="BD6" s="387"/>
      <c r="BE6" s="387"/>
      <c r="BF6" s="387"/>
      <c r="BG6" s="387"/>
      <c r="BH6" s="387"/>
      <c r="BI6" s="387"/>
      <c r="BJ6" s="387"/>
      <c r="BK6" s="387"/>
      <c r="BL6" s="387"/>
      <c r="BM6" s="388"/>
      <c r="BN6" s="406">
        <v>
2856976</v>
      </c>
      <c r="BO6" s="407"/>
      <c r="BP6" s="407"/>
      <c r="BQ6" s="407"/>
      <c r="BR6" s="407"/>
      <c r="BS6" s="407"/>
      <c r="BT6" s="407"/>
      <c r="BU6" s="408"/>
      <c r="BV6" s="406">
        <v>
3311277</v>
      </c>
      <c r="BW6" s="407"/>
      <c r="BX6" s="407"/>
      <c r="BY6" s="407"/>
      <c r="BZ6" s="407"/>
      <c r="CA6" s="407"/>
      <c r="CB6" s="407"/>
      <c r="CC6" s="408"/>
      <c r="CD6" s="415" t="s">
        <v>
105</v>
      </c>
      <c r="CE6" s="360"/>
      <c r="CF6" s="360"/>
      <c r="CG6" s="360"/>
      <c r="CH6" s="360"/>
      <c r="CI6" s="360"/>
      <c r="CJ6" s="360"/>
      <c r="CK6" s="360"/>
      <c r="CL6" s="360"/>
      <c r="CM6" s="360"/>
      <c r="CN6" s="360"/>
      <c r="CO6" s="360"/>
      <c r="CP6" s="360"/>
      <c r="CQ6" s="360"/>
      <c r="CR6" s="360"/>
      <c r="CS6" s="416"/>
      <c r="CT6" s="549">
        <v>
94.7</v>
      </c>
      <c r="CU6" s="550"/>
      <c r="CV6" s="550"/>
      <c r="CW6" s="550"/>
      <c r="CX6" s="550"/>
      <c r="CY6" s="550"/>
      <c r="CZ6" s="550"/>
      <c r="DA6" s="551"/>
      <c r="DB6" s="549">
        <v>
95.2</v>
      </c>
      <c r="DC6" s="550"/>
      <c r="DD6" s="550"/>
      <c r="DE6" s="550"/>
      <c r="DF6" s="550"/>
      <c r="DG6" s="550"/>
      <c r="DH6" s="550"/>
      <c r="DI6" s="551"/>
    </row>
    <row r="7" spans="1:119" ht="18.75" customHeight="1" x14ac:dyDescent="0.15">
      <c r="A7" s="171"/>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
106</v>
      </c>
      <c r="AN7" s="380"/>
      <c r="AO7" s="380"/>
      <c r="AP7" s="380"/>
      <c r="AQ7" s="380"/>
      <c r="AR7" s="380"/>
      <c r="AS7" s="380"/>
      <c r="AT7" s="381"/>
      <c r="AU7" s="453" t="s">
        <v>
107</v>
      </c>
      <c r="AV7" s="454"/>
      <c r="AW7" s="454"/>
      <c r="AX7" s="454"/>
      <c r="AY7" s="386" t="s">
        <v>
108</v>
      </c>
      <c r="AZ7" s="387"/>
      <c r="BA7" s="387"/>
      <c r="BB7" s="387"/>
      <c r="BC7" s="387"/>
      <c r="BD7" s="387"/>
      <c r="BE7" s="387"/>
      <c r="BF7" s="387"/>
      <c r="BG7" s="387"/>
      <c r="BH7" s="387"/>
      <c r="BI7" s="387"/>
      <c r="BJ7" s="387"/>
      <c r="BK7" s="387"/>
      <c r="BL7" s="387"/>
      <c r="BM7" s="388"/>
      <c r="BN7" s="406">
        <v>
207698</v>
      </c>
      <c r="BO7" s="407"/>
      <c r="BP7" s="407"/>
      <c r="BQ7" s="407"/>
      <c r="BR7" s="407"/>
      <c r="BS7" s="407"/>
      <c r="BT7" s="407"/>
      <c r="BU7" s="408"/>
      <c r="BV7" s="406">
        <v>
338430</v>
      </c>
      <c r="BW7" s="407"/>
      <c r="BX7" s="407"/>
      <c r="BY7" s="407"/>
      <c r="BZ7" s="407"/>
      <c r="CA7" s="407"/>
      <c r="CB7" s="407"/>
      <c r="CC7" s="408"/>
      <c r="CD7" s="415" t="s">
        <v>
109</v>
      </c>
      <c r="CE7" s="360"/>
      <c r="CF7" s="360"/>
      <c r="CG7" s="360"/>
      <c r="CH7" s="360"/>
      <c r="CI7" s="360"/>
      <c r="CJ7" s="360"/>
      <c r="CK7" s="360"/>
      <c r="CL7" s="360"/>
      <c r="CM7" s="360"/>
      <c r="CN7" s="360"/>
      <c r="CO7" s="360"/>
      <c r="CP7" s="360"/>
      <c r="CQ7" s="360"/>
      <c r="CR7" s="360"/>
      <c r="CS7" s="416"/>
      <c r="CT7" s="406">
        <v>
31786985</v>
      </c>
      <c r="CU7" s="407"/>
      <c r="CV7" s="407"/>
      <c r="CW7" s="407"/>
      <c r="CX7" s="407"/>
      <c r="CY7" s="407"/>
      <c r="CZ7" s="407"/>
      <c r="DA7" s="408"/>
      <c r="DB7" s="406">
        <v>
32537478</v>
      </c>
      <c r="DC7" s="407"/>
      <c r="DD7" s="407"/>
      <c r="DE7" s="407"/>
      <c r="DF7" s="407"/>
      <c r="DG7" s="407"/>
      <c r="DH7" s="407"/>
      <c r="DI7" s="408"/>
    </row>
    <row r="8" spans="1:119" ht="18.75" customHeight="1" thickBot="1" x14ac:dyDescent="0.2">
      <c r="A8" s="171"/>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
110</v>
      </c>
      <c r="AN8" s="380"/>
      <c r="AO8" s="380"/>
      <c r="AP8" s="380"/>
      <c r="AQ8" s="380"/>
      <c r="AR8" s="380"/>
      <c r="AS8" s="380"/>
      <c r="AT8" s="381"/>
      <c r="AU8" s="453" t="s">
        <v>
96</v>
      </c>
      <c r="AV8" s="454"/>
      <c r="AW8" s="454"/>
      <c r="AX8" s="454"/>
      <c r="AY8" s="386" t="s">
        <v>
111</v>
      </c>
      <c r="AZ8" s="387"/>
      <c r="BA8" s="387"/>
      <c r="BB8" s="387"/>
      <c r="BC8" s="387"/>
      <c r="BD8" s="387"/>
      <c r="BE8" s="387"/>
      <c r="BF8" s="387"/>
      <c r="BG8" s="387"/>
      <c r="BH8" s="387"/>
      <c r="BI8" s="387"/>
      <c r="BJ8" s="387"/>
      <c r="BK8" s="387"/>
      <c r="BL8" s="387"/>
      <c r="BM8" s="388"/>
      <c r="BN8" s="406">
        <v>
2649278</v>
      </c>
      <c r="BO8" s="407"/>
      <c r="BP8" s="407"/>
      <c r="BQ8" s="407"/>
      <c r="BR8" s="407"/>
      <c r="BS8" s="407"/>
      <c r="BT8" s="407"/>
      <c r="BU8" s="408"/>
      <c r="BV8" s="406">
        <v>
2972847</v>
      </c>
      <c r="BW8" s="407"/>
      <c r="BX8" s="407"/>
      <c r="BY8" s="407"/>
      <c r="BZ8" s="407"/>
      <c r="CA8" s="407"/>
      <c r="CB8" s="407"/>
      <c r="CC8" s="408"/>
      <c r="CD8" s="415" t="s">
        <v>
112</v>
      </c>
      <c r="CE8" s="360"/>
      <c r="CF8" s="360"/>
      <c r="CG8" s="360"/>
      <c r="CH8" s="360"/>
      <c r="CI8" s="360"/>
      <c r="CJ8" s="360"/>
      <c r="CK8" s="360"/>
      <c r="CL8" s="360"/>
      <c r="CM8" s="360"/>
      <c r="CN8" s="360"/>
      <c r="CO8" s="360"/>
      <c r="CP8" s="360"/>
      <c r="CQ8" s="360"/>
      <c r="CR8" s="360"/>
      <c r="CS8" s="416"/>
      <c r="CT8" s="509">
        <v>
0.89</v>
      </c>
      <c r="CU8" s="510"/>
      <c r="CV8" s="510"/>
      <c r="CW8" s="510"/>
      <c r="CX8" s="510"/>
      <c r="CY8" s="510"/>
      <c r="CZ8" s="510"/>
      <c r="DA8" s="511"/>
      <c r="DB8" s="509">
        <v>
0.91</v>
      </c>
      <c r="DC8" s="510"/>
      <c r="DD8" s="510"/>
      <c r="DE8" s="510"/>
      <c r="DF8" s="510"/>
      <c r="DG8" s="510"/>
      <c r="DH8" s="510"/>
      <c r="DI8" s="511"/>
    </row>
    <row r="9" spans="1:119" ht="18.75" customHeight="1" thickBot="1" x14ac:dyDescent="0.2">
      <c r="A9" s="171"/>
      <c r="B9" s="538" t="s">
        <v>
113</v>
      </c>
      <c r="C9" s="539"/>
      <c r="D9" s="539"/>
      <c r="E9" s="539"/>
      <c r="F9" s="539"/>
      <c r="G9" s="539"/>
      <c r="H9" s="539"/>
      <c r="I9" s="539"/>
      <c r="J9" s="539"/>
      <c r="K9" s="459"/>
      <c r="L9" s="540" t="s">
        <v>
114</v>
      </c>
      <c r="M9" s="541"/>
      <c r="N9" s="541"/>
      <c r="O9" s="541"/>
      <c r="P9" s="541"/>
      <c r="Q9" s="542"/>
      <c r="R9" s="543">
        <v>
168743</v>
      </c>
      <c r="S9" s="544"/>
      <c r="T9" s="544"/>
      <c r="U9" s="544"/>
      <c r="V9" s="545"/>
      <c r="W9" s="475" t="s">
        <v>
115</v>
      </c>
      <c r="X9" s="476"/>
      <c r="Y9" s="476"/>
      <c r="Z9" s="476"/>
      <c r="AA9" s="476"/>
      <c r="AB9" s="476"/>
      <c r="AC9" s="476"/>
      <c r="AD9" s="476"/>
      <c r="AE9" s="476"/>
      <c r="AF9" s="476"/>
      <c r="AG9" s="476"/>
      <c r="AH9" s="476"/>
      <c r="AI9" s="476"/>
      <c r="AJ9" s="476"/>
      <c r="AK9" s="476"/>
      <c r="AL9" s="546"/>
      <c r="AM9" s="465" t="s">
        <v>
116</v>
      </c>
      <c r="AN9" s="380"/>
      <c r="AO9" s="380"/>
      <c r="AP9" s="380"/>
      <c r="AQ9" s="380"/>
      <c r="AR9" s="380"/>
      <c r="AS9" s="380"/>
      <c r="AT9" s="381"/>
      <c r="AU9" s="453" t="s">
        <v>
117</v>
      </c>
      <c r="AV9" s="454"/>
      <c r="AW9" s="454"/>
      <c r="AX9" s="454"/>
      <c r="AY9" s="386" t="s">
        <v>
118</v>
      </c>
      <c r="AZ9" s="387"/>
      <c r="BA9" s="387"/>
      <c r="BB9" s="387"/>
      <c r="BC9" s="387"/>
      <c r="BD9" s="387"/>
      <c r="BE9" s="387"/>
      <c r="BF9" s="387"/>
      <c r="BG9" s="387"/>
      <c r="BH9" s="387"/>
      <c r="BI9" s="387"/>
      <c r="BJ9" s="387"/>
      <c r="BK9" s="387"/>
      <c r="BL9" s="387"/>
      <c r="BM9" s="388"/>
      <c r="BN9" s="406">
        <v>
-323569</v>
      </c>
      <c r="BO9" s="407"/>
      <c r="BP9" s="407"/>
      <c r="BQ9" s="407"/>
      <c r="BR9" s="407"/>
      <c r="BS9" s="407"/>
      <c r="BT9" s="407"/>
      <c r="BU9" s="408"/>
      <c r="BV9" s="406">
        <v>
1340509</v>
      </c>
      <c r="BW9" s="407"/>
      <c r="BX9" s="407"/>
      <c r="BY9" s="407"/>
      <c r="BZ9" s="407"/>
      <c r="CA9" s="407"/>
      <c r="CB9" s="407"/>
      <c r="CC9" s="408"/>
      <c r="CD9" s="415" t="s">
        <v>
119</v>
      </c>
      <c r="CE9" s="360"/>
      <c r="CF9" s="360"/>
      <c r="CG9" s="360"/>
      <c r="CH9" s="360"/>
      <c r="CI9" s="360"/>
      <c r="CJ9" s="360"/>
      <c r="CK9" s="360"/>
      <c r="CL9" s="360"/>
      <c r="CM9" s="360"/>
      <c r="CN9" s="360"/>
      <c r="CO9" s="360"/>
      <c r="CP9" s="360"/>
      <c r="CQ9" s="360"/>
      <c r="CR9" s="360"/>
      <c r="CS9" s="416"/>
      <c r="CT9" s="376">
        <v>
7.3</v>
      </c>
      <c r="CU9" s="377"/>
      <c r="CV9" s="377"/>
      <c r="CW9" s="377"/>
      <c r="CX9" s="377"/>
      <c r="CY9" s="377"/>
      <c r="CZ9" s="377"/>
      <c r="DA9" s="378"/>
      <c r="DB9" s="376">
        <v>
7.2</v>
      </c>
      <c r="DC9" s="377"/>
      <c r="DD9" s="377"/>
      <c r="DE9" s="377"/>
      <c r="DF9" s="377"/>
      <c r="DG9" s="377"/>
      <c r="DH9" s="377"/>
      <c r="DI9" s="378"/>
    </row>
    <row r="10" spans="1:119" ht="18.75" customHeight="1" thickBot="1" x14ac:dyDescent="0.2">
      <c r="A10" s="171"/>
      <c r="B10" s="538"/>
      <c r="C10" s="539"/>
      <c r="D10" s="539"/>
      <c r="E10" s="539"/>
      <c r="F10" s="539"/>
      <c r="G10" s="539"/>
      <c r="H10" s="539"/>
      <c r="I10" s="539"/>
      <c r="J10" s="539"/>
      <c r="K10" s="459"/>
      <c r="L10" s="379" t="s">
        <v>
120</v>
      </c>
      <c r="M10" s="380"/>
      <c r="N10" s="380"/>
      <c r="O10" s="380"/>
      <c r="P10" s="380"/>
      <c r="Q10" s="381"/>
      <c r="R10" s="382">
        <v>
172739</v>
      </c>
      <c r="S10" s="383"/>
      <c r="T10" s="383"/>
      <c r="U10" s="383"/>
      <c r="V10" s="385"/>
      <c r="W10" s="547"/>
      <c r="X10" s="357"/>
      <c r="Y10" s="357"/>
      <c r="Z10" s="357"/>
      <c r="AA10" s="357"/>
      <c r="AB10" s="357"/>
      <c r="AC10" s="357"/>
      <c r="AD10" s="357"/>
      <c r="AE10" s="357"/>
      <c r="AF10" s="357"/>
      <c r="AG10" s="357"/>
      <c r="AH10" s="357"/>
      <c r="AI10" s="357"/>
      <c r="AJ10" s="357"/>
      <c r="AK10" s="357"/>
      <c r="AL10" s="548"/>
      <c r="AM10" s="465" t="s">
        <v>
121</v>
      </c>
      <c r="AN10" s="380"/>
      <c r="AO10" s="380"/>
      <c r="AP10" s="380"/>
      <c r="AQ10" s="380"/>
      <c r="AR10" s="380"/>
      <c r="AS10" s="380"/>
      <c r="AT10" s="381"/>
      <c r="AU10" s="453" t="s">
        <v>
96</v>
      </c>
      <c r="AV10" s="454"/>
      <c r="AW10" s="454"/>
      <c r="AX10" s="454"/>
      <c r="AY10" s="386" t="s">
        <v>
122</v>
      </c>
      <c r="AZ10" s="387"/>
      <c r="BA10" s="387"/>
      <c r="BB10" s="387"/>
      <c r="BC10" s="387"/>
      <c r="BD10" s="387"/>
      <c r="BE10" s="387"/>
      <c r="BF10" s="387"/>
      <c r="BG10" s="387"/>
      <c r="BH10" s="387"/>
      <c r="BI10" s="387"/>
      <c r="BJ10" s="387"/>
      <c r="BK10" s="387"/>
      <c r="BL10" s="387"/>
      <c r="BM10" s="388"/>
      <c r="BN10" s="406">
        <v>
2798712</v>
      </c>
      <c r="BO10" s="407"/>
      <c r="BP10" s="407"/>
      <c r="BQ10" s="407"/>
      <c r="BR10" s="407"/>
      <c r="BS10" s="407"/>
      <c r="BT10" s="407"/>
      <c r="BU10" s="408"/>
      <c r="BV10" s="406">
        <v>
1613457</v>
      </c>
      <c r="BW10" s="407"/>
      <c r="BX10" s="407"/>
      <c r="BY10" s="407"/>
      <c r="BZ10" s="407"/>
      <c r="CA10" s="407"/>
      <c r="CB10" s="407"/>
      <c r="CC10" s="408"/>
      <c r="CD10" s="174" t="s">
        <v>
123</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538"/>
      <c r="C11" s="539"/>
      <c r="D11" s="539"/>
      <c r="E11" s="539"/>
      <c r="F11" s="539"/>
      <c r="G11" s="539"/>
      <c r="H11" s="539"/>
      <c r="I11" s="539"/>
      <c r="J11" s="539"/>
      <c r="K11" s="459"/>
      <c r="L11" s="361" t="s">
        <v>
124</v>
      </c>
      <c r="M11" s="362"/>
      <c r="N11" s="362"/>
      <c r="O11" s="362"/>
      <c r="P11" s="362"/>
      <c r="Q11" s="363"/>
      <c r="R11" s="535" t="s">
        <v>
125</v>
      </c>
      <c r="S11" s="536"/>
      <c r="T11" s="536"/>
      <c r="U11" s="536"/>
      <c r="V11" s="537"/>
      <c r="W11" s="547"/>
      <c r="X11" s="357"/>
      <c r="Y11" s="357"/>
      <c r="Z11" s="357"/>
      <c r="AA11" s="357"/>
      <c r="AB11" s="357"/>
      <c r="AC11" s="357"/>
      <c r="AD11" s="357"/>
      <c r="AE11" s="357"/>
      <c r="AF11" s="357"/>
      <c r="AG11" s="357"/>
      <c r="AH11" s="357"/>
      <c r="AI11" s="357"/>
      <c r="AJ11" s="357"/>
      <c r="AK11" s="357"/>
      <c r="AL11" s="548"/>
      <c r="AM11" s="465" t="s">
        <v>
126</v>
      </c>
      <c r="AN11" s="380"/>
      <c r="AO11" s="380"/>
      <c r="AP11" s="380"/>
      <c r="AQ11" s="380"/>
      <c r="AR11" s="380"/>
      <c r="AS11" s="380"/>
      <c r="AT11" s="381"/>
      <c r="AU11" s="453" t="s">
        <v>
96</v>
      </c>
      <c r="AV11" s="454"/>
      <c r="AW11" s="454"/>
      <c r="AX11" s="454"/>
      <c r="AY11" s="386" t="s">
        <v>
127</v>
      </c>
      <c r="AZ11" s="387"/>
      <c r="BA11" s="387"/>
      <c r="BB11" s="387"/>
      <c r="BC11" s="387"/>
      <c r="BD11" s="387"/>
      <c r="BE11" s="387"/>
      <c r="BF11" s="387"/>
      <c r="BG11" s="387"/>
      <c r="BH11" s="387"/>
      <c r="BI11" s="387"/>
      <c r="BJ11" s="387"/>
      <c r="BK11" s="387"/>
      <c r="BL11" s="387"/>
      <c r="BM11" s="388"/>
      <c r="BN11" s="406">
        <v>
0</v>
      </c>
      <c r="BO11" s="407"/>
      <c r="BP11" s="407"/>
      <c r="BQ11" s="407"/>
      <c r="BR11" s="407"/>
      <c r="BS11" s="407"/>
      <c r="BT11" s="407"/>
      <c r="BU11" s="408"/>
      <c r="BV11" s="406">
        <v>
0</v>
      </c>
      <c r="BW11" s="407"/>
      <c r="BX11" s="407"/>
      <c r="BY11" s="407"/>
      <c r="BZ11" s="407"/>
      <c r="CA11" s="407"/>
      <c r="CB11" s="407"/>
      <c r="CC11" s="408"/>
      <c r="CD11" s="415" t="s">
        <v>
128</v>
      </c>
      <c r="CE11" s="360"/>
      <c r="CF11" s="360"/>
      <c r="CG11" s="360"/>
      <c r="CH11" s="360"/>
      <c r="CI11" s="360"/>
      <c r="CJ11" s="360"/>
      <c r="CK11" s="360"/>
      <c r="CL11" s="360"/>
      <c r="CM11" s="360"/>
      <c r="CN11" s="360"/>
      <c r="CO11" s="360"/>
      <c r="CP11" s="360"/>
      <c r="CQ11" s="360"/>
      <c r="CR11" s="360"/>
      <c r="CS11" s="416"/>
      <c r="CT11" s="509" t="s">
        <v>
129</v>
      </c>
      <c r="CU11" s="510"/>
      <c r="CV11" s="510"/>
      <c r="CW11" s="510"/>
      <c r="CX11" s="510"/>
      <c r="CY11" s="510"/>
      <c r="CZ11" s="510"/>
      <c r="DA11" s="511"/>
      <c r="DB11" s="509" t="s">
        <v>
130</v>
      </c>
      <c r="DC11" s="510"/>
      <c r="DD11" s="510"/>
      <c r="DE11" s="510"/>
      <c r="DF11" s="510"/>
      <c r="DG11" s="510"/>
      <c r="DH11" s="510"/>
      <c r="DI11" s="511"/>
    </row>
    <row r="12" spans="1:119" ht="18.75" customHeight="1" x14ac:dyDescent="0.15">
      <c r="A12" s="171"/>
      <c r="B12" s="512" t="s">
        <v>
131</v>
      </c>
      <c r="C12" s="513"/>
      <c r="D12" s="513"/>
      <c r="E12" s="513"/>
      <c r="F12" s="513"/>
      <c r="G12" s="513"/>
      <c r="H12" s="513"/>
      <c r="I12" s="513"/>
      <c r="J12" s="513"/>
      <c r="K12" s="514"/>
      <c r="L12" s="521" t="s">
        <v>
132</v>
      </c>
      <c r="M12" s="522"/>
      <c r="N12" s="522"/>
      <c r="O12" s="522"/>
      <c r="P12" s="522"/>
      <c r="Q12" s="523"/>
      <c r="R12" s="524">
        <v>
171460</v>
      </c>
      <c r="S12" s="525"/>
      <c r="T12" s="525"/>
      <c r="U12" s="525"/>
      <c r="V12" s="526"/>
      <c r="W12" s="527" t="s">
        <v>
1</v>
      </c>
      <c r="X12" s="454"/>
      <c r="Y12" s="454"/>
      <c r="Z12" s="454"/>
      <c r="AA12" s="454"/>
      <c r="AB12" s="528"/>
      <c r="AC12" s="529" t="s">
        <v>
133</v>
      </c>
      <c r="AD12" s="530"/>
      <c r="AE12" s="530"/>
      <c r="AF12" s="530"/>
      <c r="AG12" s="531"/>
      <c r="AH12" s="529" t="s">
        <v>
134</v>
      </c>
      <c r="AI12" s="530"/>
      <c r="AJ12" s="530"/>
      <c r="AK12" s="530"/>
      <c r="AL12" s="532"/>
      <c r="AM12" s="465" t="s">
        <v>
135</v>
      </c>
      <c r="AN12" s="380"/>
      <c r="AO12" s="380"/>
      <c r="AP12" s="380"/>
      <c r="AQ12" s="380"/>
      <c r="AR12" s="380"/>
      <c r="AS12" s="380"/>
      <c r="AT12" s="381"/>
      <c r="AU12" s="453" t="s">
        <v>
96</v>
      </c>
      <c r="AV12" s="454"/>
      <c r="AW12" s="454"/>
      <c r="AX12" s="454"/>
      <c r="AY12" s="386" t="s">
        <v>
136</v>
      </c>
      <c r="AZ12" s="387"/>
      <c r="BA12" s="387"/>
      <c r="BB12" s="387"/>
      <c r="BC12" s="387"/>
      <c r="BD12" s="387"/>
      <c r="BE12" s="387"/>
      <c r="BF12" s="387"/>
      <c r="BG12" s="387"/>
      <c r="BH12" s="387"/>
      <c r="BI12" s="387"/>
      <c r="BJ12" s="387"/>
      <c r="BK12" s="387"/>
      <c r="BL12" s="387"/>
      <c r="BM12" s="388"/>
      <c r="BN12" s="406">
        <v>
0</v>
      </c>
      <c r="BO12" s="407"/>
      <c r="BP12" s="407"/>
      <c r="BQ12" s="407"/>
      <c r="BR12" s="407"/>
      <c r="BS12" s="407"/>
      <c r="BT12" s="407"/>
      <c r="BU12" s="408"/>
      <c r="BV12" s="406">
        <v>
530908</v>
      </c>
      <c r="BW12" s="407"/>
      <c r="BX12" s="407"/>
      <c r="BY12" s="407"/>
      <c r="BZ12" s="407"/>
      <c r="CA12" s="407"/>
      <c r="CB12" s="407"/>
      <c r="CC12" s="408"/>
      <c r="CD12" s="415" t="s">
        <v>
137</v>
      </c>
      <c r="CE12" s="360"/>
      <c r="CF12" s="360"/>
      <c r="CG12" s="360"/>
      <c r="CH12" s="360"/>
      <c r="CI12" s="360"/>
      <c r="CJ12" s="360"/>
      <c r="CK12" s="360"/>
      <c r="CL12" s="360"/>
      <c r="CM12" s="360"/>
      <c r="CN12" s="360"/>
      <c r="CO12" s="360"/>
      <c r="CP12" s="360"/>
      <c r="CQ12" s="360"/>
      <c r="CR12" s="360"/>
      <c r="CS12" s="416"/>
      <c r="CT12" s="509" t="s">
        <v>
130</v>
      </c>
      <c r="CU12" s="510"/>
      <c r="CV12" s="510"/>
      <c r="CW12" s="510"/>
      <c r="CX12" s="510"/>
      <c r="CY12" s="510"/>
      <c r="CZ12" s="510"/>
      <c r="DA12" s="511"/>
      <c r="DB12" s="509" t="s">
        <v>
130</v>
      </c>
      <c r="DC12" s="510"/>
      <c r="DD12" s="510"/>
      <c r="DE12" s="510"/>
      <c r="DF12" s="510"/>
      <c r="DG12" s="510"/>
      <c r="DH12" s="510"/>
      <c r="DI12" s="511"/>
    </row>
    <row r="13" spans="1:119" ht="18.75" customHeight="1" x14ac:dyDescent="0.15">
      <c r="A13" s="171"/>
      <c r="B13" s="515"/>
      <c r="C13" s="516"/>
      <c r="D13" s="516"/>
      <c r="E13" s="516"/>
      <c r="F13" s="516"/>
      <c r="G13" s="516"/>
      <c r="H13" s="516"/>
      <c r="I13" s="516"/>
      <c r="J13" s="516"/>
      <c r="K13" s="517"/>
      <c r="L13" s="180"/>
      <c r="M13" s="496" t="s">
        <v>
138</v>
      </c>
      <c r="N13" s="497"/>
      <c r="O13" s="497"/>
      <c r="P13" s="497"/>
      <c r="Q13" s="498"/>
      <c r="R13" s="499">
        <v>
167202</v>
      </c>
      <c r="S13" s="500"/>
      <c r="T13" s="500"/>
      <c r="U13" s="500"/>
      <c r="V13" s="501"/>
      <c r="W13" s="487" t="s">
        <v>
139</v>
      </c>
      <c r="X13" s="429"/>
      <c r="Y13" s="429"/>
      <c r="Z13" s="429"/>
      <c r="AA13" s="429"/>
      <c r="AB13" s="430"/>
      <c r="AC13" s="382">
        <v>
1195</v>
      </c>
      <c r="AD13" s="383"/>
      <c r="AE13" s="383"/>
      <c r="AF13" s="383"/>
      <c r="AG13" s="384"/>
      <c r="AH13" s="382">
        <v>
1209</v>
      </c>
      <c r="AI13" s="383"/>
      <c r="AJ13" s="383"/>
      <c r="AK13" s="383"/>
      <c r="AL13" s="385"/>
      <c r="AM13" s="465" t="s">
        <v>
140</v>
      </c>
      <c r="AN13" s="380"/>
      <c r="AO13" s="380"/>
      <c r="AP13" s="380"/>
      <c r="AQ13" s="380"/>
      <c r="AR13" s="380"/>
      <c r="AS13" s="380"/>
      <c r="AT13" s="381"/>
      <c r="AU13" s="453" t="s">
        <v>
141</v>
      </c>
      <c r="AV13" s="454"/>
      <c r="AW13" s="454"/>
      <c r="AX13" s="454"/>
      <c r="AY13" s="386" t="s">
        <v>
142</v>
      </c>
      <c r="AZ13" s="387"/>
      <c r="BA13" s="387"/>
      <c r="BB13" s="387"/>
      <c r="BC13" s="387"/>
      <c r="BD13" s="387"/>
      <c r="BE13" s="387"/>
      <c r="BF13" s="387"/>
      <c r="BG13" s="387"/>
      <c r="BH13" s="387"/>
      <c r="BI13" s="387"/>
      <c r="BJ13" s="387"/>
      <c r="BK13" s="387"/>
      <c r="BL13" s="387"/>
      <c r="BM13" s="388"/>
      <c r="BN13" s="406">
        <v>
2475143</v>
      </c>
      <c r="BO13" s="407"/>
      <c r="BP13" s="407"/>
      <c r="BQ13" s="407"/>
      <c r="BR13" s="407"/>
      <c r="BS13" s="407"/>
      <c r="BT13" s="407"/>
      <c r="BU13" s="408"/>
      <c r="BV13" s="406">
        <v>
2423058</v>
      </c>
      <c r="BW13" s="407"/>
      <c r="BX13" s="407"/>
      <c r="BY13" s="407"/>
      <c r="BZ13" s="407"/>
      <c r="CA13" s="407"/>
      <c r="CB13" s="407"/>
      <c r="CC13" s="408"/>
      <c r="CD13" s="415" t="s">
        <v>
143</v>
      </c>
      <c r="CE13" s="360"/>
      <c r="CF13" s="360"/>
      <c r="CG13" s="360"/>
      <c r="CH13" s="360"/>
      <c r="CI13" s="360"/>
      <c r="CJ13" s="360"/>
      <c r="CK13" s="360"/>
      <c r="CL13" s="360"/>
      <c r="CM13" s="360"/>
      <c r="CN13" s="360"/>
      <c r="CO13" s="360"/>
      <c r="CP13" s="360"/>
      <c r="CQ13" s="360"/>
      <c r="CR13" s="360"/>
      <c r="CS13" s="416"/>
      <c r="CT13" s="376">
        <v>
1.6</v>
      </c>
      <c r="CU13" s="377"/>
      <c r="CV13" s="377"/>
      <c r="CW13" s="377"/>
      <c r="CX13" s="377"/>
      <c r="CY13" s="377"/>
      <c r="CZ13" s="377"/>
      <c r="DA13" s="378"/>
      <c r="DB13" s="376">
        <v>
1.4</v>
      </c>
      <c r="DC13" s="377"/>
      <c r="DD13" s="377"/>
      <c r="DE13" s="377"/>
      <c r="DF13" s="377"/>
      <c r="DG13" s="377"/>
      <c r="DH13" s="377"/>
      <c r="DI13" s="378"/>
    </row>
    <row r="14" spans="1:119" ht="18.75" customHeight="1" thickBot="1" x14ac:dyDescent="0.2">
      <c r="A14" s="171"/>
      <c r="B14" s="515"/>
      <c r="C14" s="516"/>
      <c r="D14" s="516"/>
      <c r="E14" s="516"/>
      <c r="F14" s="516"/>
      <c r="G14" s="516"/>
      <c r="H14" s="516"/>
      <c r="I14" s="516"/>
      <c r="J14" s="516"/>
      <c r="K14" s="517"/>
      <c r="L14" s="489" t="s">
        <v>
144</v>
      </c>
      <c r="M14" s="533"/>
      <c r="N14" s="533"/>
      <c r="O14" s="533"/>
      <c r="P14" s="533"/>
      <c r="Q14" s="534"/>
      <c r="R14" s="499">
        <v>
172232</v>
      </c>
      <c r="S14" s="500"/>
      <c r="T14" s="500"/>
      <c r="U14" s="500"/>
      <c r="V14" s="501"/>
      <c r="W14" s="502"/>
      <c r="X14" s="432"/>
      <c r="Y14" s="432"/>
      <c r="Z14" s="432"/>
      <c r="AA14" s="432"/>
      <c r="AB14" s="433"/>
      <c r="AC14" s="492">
        <v>
1.6</v>
      </c>
      <c r="AD14" s="493"/>
      <c r="AE14" s="493"/>
      <c r="AF14" s="493"/>
      <c r="AG14" s="494"/>
      <c r="AH14" s="492">
        <v>
1.6</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
145</v>
      </c>
      <c r="CE14" s="413"/>
      <c r="CF14" s="413"/>
      <c r="CG14" s="413"/>
      <c r="CH14" s="413"/>
      <c r="CI14" s="413"/>
      <c r="CJ14" s="413"/>
      <c r="CK14" s="413"/>
      <c r="CL14" s="413"/>
      <c r="CM14" s="413"/>
      <c r="CN14" s="413"/>
      <c r="CO14" s="413"/>
      <c r="CP14" s="413"/>
      <c r="CQ14" s="413"/>
      <c r="CR14" s="413"/>
      <c r="CS14" s="414"/>
      <c r="CT14" s="503" t="s">
        <v>
130</v>
      </c>
      <c r="CU14" s="504"/>
      <c r="CV14" s="504"/>
      <c r="CW14" s="504"/>
      <c r="CX14" s="504"/>
      <c r="CY14" s="504"/>
      <c r="CZ14" s="504"/>
      <c r="DA14" s="505"/>
      <c r="DB14" s="503" t="s">
        <v>
146</v>
      </c>
      <c r="DC14" s="504"/>
      <c r="DD14" s="504"/>
      <c r="DE14" s="504"/>
      <c r="DF14" s="504"/>
      <c r="DG14" s="504"/>
      <c r="DH14" s="504"/>
      <c r="DI14" s="505"/>
    </row>
    <row r="15" spans="1:119" ht="18.75" customHeight="1" x14ac:dyDescent="0.15">
      <c r="A15" s="171"/>
      <c r="B15" s="515"/>
      <c r="C15" s="516"/>
      <c r="D15" s="516"/>
      <c r="E15" s="516"/>
      <c r="F15" s="516"/>
      <c r="G15" s="516"/>
      <c r="H15" s="516"/>
      <c r="I15" s="516"/>
      <c r="J15" s="516"/>
      <c r="K15" s="517"/>
      <c r="L15" s="180"/>
      <c r="M15" s="496" t="s">
        <v>
147</v>
      </c>
      <c r="N15" s="497"/>
      <c r="O15" s="497"/>
      <c r="P15" s="497"/>
      <c r="Q15" s="498"/>
      <c r="R15" s="499">
        <v>
168521</v>
      </c>
      <c r="S15" s="500"/>
      <c r="T15" s="500"/>
      <c r="U15" s="500"/>
      <c r="V15" s="501"/>
      <c r="W15" s="487" t="s">
        <v>
148</v>
      </c>
      <c r="X15" s="429"/>
      <c r="Y15" s="429"/>
      <c r="Z15" s="429"/>
      <c r="AA15" s="429"/>
      <c r="AB15" s="430"/>
      <c r="AC15" s="382">
        <v>
13698</v>
      </c>
      <c r="AD15" s="383"/>
      <c r="AE15" s="383"/>
      <c r="AF15" s="383"/>
      <c r="AG15" s="384"/>
      <c r="AH15" s="382">
        <v>
14995</v>
      </c>
      <c r="AI15" s="383"/>
      <c r="AJ15" s="383"/>
      <c r="AK15" s="383"/>
      <c r="AL15" s="385"/>
      <c r="AM15" s="465"/>
      <c r="AN15" s="380"/>
      <c r="AO15" s="380"/>
      <c r="AP15" s="380"/>
      <c r="AQ15" s="380"/>
      <c r="AR15" s="380"/>
      <c r="AS15" s="380"/>
      <c r="AT15" s="381"/>
      <c r="AU15" s="453"/>
      <c r="AV15" s="454"/>
      <c r="AW15" s="454"/>
      <c r="AX15" s="454"/>
      <c r="AY15" s="398" t="s">
        <v>
149</v>
      </c>
      <c r="AZ15" s="399"/>
      <c r="BA15" s="399"/>
      <c r="BB15" s="399"/>
      <c r="BC15" s="399"/>
      <c r="BD15" s="399"/>
      <c r="BE15" s="399"/>
      <c r="BF15" s="399"/>
      <c r="BG15" s="399"/>
      <c r="BH15" s="399"/>
      <c r="BI15" s="399"/>
      <c r="BJ15" s="399"/>
      <c r="BK15" s="399"/>
      <c r="BL15" s="399"/>
      <c r="BM15" s="400"/>
      <c r="BN15" s="401">
        <v>
21697890</v>
      </c>
      <c r="BO15" s="402"/>
      <c r="BP15" s="402"/>
      <c r="BQ15" s="402"/>
      <c r="BR15" s="402"/>
      <c r="BS15" s="402"/>
      <c r="BT15" s="402"/>
      <c r="BU15" s="403"/>
      <c r="BV15" s="401">
        <v>
21055499</v>
      </c>
      <c r="BW15" s="402"/>
      <c r="BX15" s="402"/>
      <c r="BY15" s="402"/>
      <c r="BZ15" s="402"/>
      <c r="CA15" s="402"/>
      <c r="CB15" s="402"/>
      <c r="CC15" s="403"/>
      <c r="CD15" s="506" t="s">
        <v>
150</v>
      </c>
      <c r="CE15" s="507"/>
      <c r="CF15" s="507"/>
      <c r="CG15" s="507"/>
      <c r="CH15" s="507"/>
      <c r="CI15" s="507"/>
      <c r="CJ15" s="507"/>
      <c r="CK15" s="507"/>
      <c r="CL15" s="507"/>
      <c r="CM15" s="507"/>
      <c r="CN15" s="507"/>
      <c r="CO15" s="507"/>
      <c r="CP15" s="507"/>
      <c r="CQ15" s="507"/>
      <c r="CR15" s="507"/>
      <c r="CS15" s="508"/>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515"/>
      <c r="C16" s="516"/>
      <c r="D16" s="516"/>
      <c r="E16" s="516"/>
      <c r="F16" s="516"/>
      <c r="G16" s="516"/>
      <c r="H16" s="516"/>
      <c r="I16" s="516"/>
      <c r="J16" s="516"/>
      <c r="K16" s="517"/>
      <c r="L16" s="489" t="s">
        <v>
151</v>
      </c>
      <c r="M16" s="490"/>
      <c r="N16" s="490"/>
      <c r="O16" s="490"/>
      <c r="P16" s="490"/>
      <c r="Q16" s="491"/>
      <c r="R16" s="484" t="s">
        <v>
152</v>
      </c>
      <c r="S16" s="485"/>
      <c r="T16" s="485"/>
      <c r="U16" s="485"/>
      <c r="V16" s="486"/>
      <c r="W16" s="502"/>
      <c r="X16" s="432"/>
      <c r="Y16" s="432"/>
      <c r="Z16" s="432"/>
      <c r="AA16" s="432"/>
      <c r="AB16" s="433"/>
      <c r="AC16" s="492">
        <v>
18.8</v>
      </c>
      <c r="AD16" s="493"/>
      <c r="AE16" s="493"/>
      <c r="AF16" s="493"/>
      <c r="AG16" s="494"/>
      <c r="AH16" s="492">
        <v>
20.100000000000001</v>
      </c>
      <c r="AI16" s="493"/>
      <c r="AJ16" s="493"/>
      <c r="AK16" s="493"/>
      <c r="AL16" s="495"/>
      <c r="AM16" s="465"/>
      <c r="AN16" s="380"/>
      <c r="AO16" s="380"/>
      <c r="AP16" s="380"/>
      <c r="AQ16" s="380"/>
      <c r="AR16" s="380"/>
      <c r="AS16" s="380"/>
      <c r="AT16" s="381"/>
      <c r="AU16" s="453"/>
      <c r="AV16" s="454"/>
      <c r="AW16" s="454"/>
      <c r="AX16" s="454"/>
      <c r="AY16" s="386" t="s">
        <v>
153</v>
      </c>
      <c r="AZ16" s="387"/>
      <c r="BA16" s="387"/>
      <c r="BB16" s="387"/>
      <c r="BC16" s="387"/>
      <c r="BD16" s="387"/>
      <c r="BE16" s="387"/>
      <c r="BF16" s="387"/>
      <c r="BG16" s="387"/>
      <c r="BH16" s="387"/>
      <c r="BI16" s="387"/>
      <c r="BJ16" s="387"/>
      <c r="BK16" s="387"/>
      <c r="BL16" s="387"/>
      <c r="BM16" s="388"/>
      <c r="BN16" s="406">
        <v>
25177205</v>
      </c>
      <c r="BO16" s="407"/>
      <c r="BP16" s="407"/>
      <c r="BQ16" s="407"/>
      <c r="BR16" s="407"/>
      <c r="BS16" s="407"/>
      <c r="BT16" s="407"/>
      <c r="BU16" s="408"/>
      <c r="BV16" s="406">
        <v>
24202801</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1"/>
      <c r="B17" s="518"/>
      <c r="C17" s="519"/>
      <c r="D17" s="519"/>
      <c r="E17" s="519"/>
      <c r="F17" s="519"/>
      <c r="G17" s="519"/>
      <c r="H17" s="519"/>
      <c r="I17" s="519"/>
      <c r="J17" s="519"/>
      <c r="K17" s="520"/>
      <c r="L17" s="185"/>
      <c r="M17" s="481" t="s">
        <v>
154</v>
      </c>
      <c r="N17" s="482"/>
      <c r="O17" s="482"/>
      <c r="P17" s="482"/>
      <c r="Q17" s="483"/>
      <c r="R17" s="484" t="s">
        <v>
155</v>
      </c>
      <c r="S17" s="485"/>
      <c r="T17" s="485"/>
      <c r="U17" s="485"/>
      <c r="V17" s="486"/>
      <c r="W17" s="487" t="s">
        <v>
156</v>
      </c>
      <c r="X17" s="429"/>
      <c r="Y17" s="429"/>
      <c r="Z17" s="429"/>
      <c r="AA17" s="429"/>
      <c r="AB17" s="430"/>
      <c r="AC17" s="382">
        <v>
57823</v>
      </c>
      <c r="AD17" s="383"/>
      <c r="AE17" s="383"/>
      <c r="AF17" s="383"/>
      <c r="AG17" s="384"/>
      <c r="AH17" s="382">
        <v>
58417</v>
      </c>
      <c r="AI17" s="383"/>
      <c r="AJ17" s="383"/>
      <c r="AK17" s="383"/>
      <c r="AL17" s="385"/>
      <c r="AM17" s="465"/>
      <c r="AN17" s="380"/>
      <c r="AO17" s="380"/>
      <c r="AP17" s="380"/>
      <c r="AQ17" s="380"/>
      <c r="AR17" s="380"/>
      <c r="AS17" s="380"/>
      <c r="AT17" s="381"/>
      <c r="AU17" s="453"/>
      <c r="AV17" s="454"/>
      <c r="AW17" s="454"/>
      <c r="AX17" s="454"/>
      <c r="AY17" s="386" t="s">
        <v>
157</v>
      </c>
      <c r="AZ17" s="387"/>
      <c r="BA17" s="387"/>
      <c r="BB17" s="387"/>
      <c r="BC17" s="387"/>
      <c r="BD17" s="387"/>
      <c r="BE17" s="387"/>
      <c r="BF17" s="387"/>
      <c r="BG17" s="387"/>
      <c r="BH17" s="387"/>
      <c r="BI17" s="387"/>
      <c r="BJ17" s="387"/>
      <c r="BK17" s="387"/>
      <c r="BL17" s="387"/>
      <c r="BM17" s="388"/>
      <c r="BN17" s="406">
        <v>
27577825</v>
      </c>
      <c r="BO17" s="407"/>
      <c r="BP17" s="407"/>
      <c r="BQ17" s="407"/>
      <c r="BR17" s="407"/>
      <c r="BS17" s="407"/>
      <c r="BT17" s="407"/>
      <c r="BU17" s="408"/>
      <c r="BV17" s="406">
        <v>
26762091</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1"/>
      <c r="B18" s="458" t="s">
        <v>
158</v>
      </c>
      <c r="C18" s="459"/>
      <c r="D18" s="459"/>
      <c r="E18" s="460"/>
      <c r="F18" s="460"/>
      <c r="G18" s="460"/>
      <c r="H18" s="460"/>
      <c r="I18" s="460"/>
      <c r="J18" s="460"/>
      <c r="K18" s="460"/>
      <c r="L18" s="461">
        <v>
103.69</v>
      </c>
      <c r="M18" s="461"/>
      <c r="N18" s="461"/>
      <c r="O18" s="461"/>
      <c r="P18" s="461"/>
      <c r="Q18" s="461"/>
      <c r="R18" s="462"/>
      <c r="S18" s="462"/>
      <c r="T18" s="462"/>
      <c r="U18" s="462"/>
      <c r="V18" s="463"/>
      <c r="W18" s="477"/>
      <c r="X18" s="478"/>
      <c r="Y18" s="478"/>
      <c r="Z18" s="478"/>
      <c r="AA18" s="478"/>
      <c r="AB18" s="488"/>
      <c r="AC18" s="370">
        <v>
79.5</v>
      </c>
      <c r="AD18" s="371"/>
      <c r="AE18" s="371"/>
      <c r="AF18" s="371"/>
      <c r="AG18" s="464"/>
      <c r="AH18" s="370">
        <v>
78.3</v>
      </c>
      <c r="AI18" s="371"/>
      <c r="AJ18" s="371"/>
      <c r="AK18" s="371"/>
      <c r="AL18" s="372"/>
      <c r="AM18" s="465"/>
      <c r="AN18" s="380"/>
      <c r="AO18" s="380"/>
      <c r="AP18" s="380"/>
      <c r="AQ18" s="380"/>
      <c r="AR18" s="380"/>
      <c r="AS18" s="380"/>
      <c r="AT18" s="381"/>
      <c r="AU18" s="453"/>
      <c r="AV18" s="454"/>
      <c r="AW18" s="454"/>
      <c r="AX18" s="454"/>
      <c r="AY18" s="386" t="s">
        <v>
159</v>
      </c>
      <c r="AZ18" s="387"/>
      <c r="BA18" s="387"/>
      <c r="BB18" s="387"/>
      <c r="BC18" s="387"/>
      <c r="BD18" s="387"/>
      <c r="BE18" s="387"/>
      <c r="BF18" s="387"/>
      <c r="BG18" s="387"/>
      <c r="BH18" s="387"/>
      <c r="BI18" s="387"/>
      <c r="BJ18" s="387"/>
      <c r="BK18" s="387"/>
      <c r="BL18" s="387"/>
      <c r="BM18" s="388"/>
      <c r="BN18" s="406">
        <v>
30147583</v>
      </c>
      <c r="BO18" s="407"/>
      <c r="BP18" s="407"/>
      <c r="BQ18" s="407"/>
      <c r="BR18" s="407"/>
      <c r="BS18" s="407"/>
      <c r="BT18" s="407"/>
      <c r="BU18" s="408"/>
      <c r="BV18" s="406">
        <v>
29667252</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1"/>
      <c r="B19" s="458" t="s">
        <v>
160</v>
      </c>
      <c r="C19" s="459"/>
      <c r="D19" s="459"/>
      <c r="E19" s="460"/>
      <c r="F19" s="460"/>
      <c r="G19" s="460"/>
      <c r="H19" s="460"/>
      <c r="I19" s="460"/>
      <c r="J19" s="460"/>
      <c r="K19" s="460"/>
      <c r="L19" s="466">
        <v>
1627</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
161</v>
      </c>
      <c r="AZ19" s="387"/>
      <c r="BA19" s="387"/>
      <c r="BB19" s="387"/>
      <c r="BC19" s="387"/>
      <c r="BD19" s="387"/>
      <c r="BE19" s="387"/>
      <c r="BF19" s="387"/>
      <c r="BG19" s="387"/>
      <c r="BH19" s="387"/>
      <c r="BI19" s="387"/>
      <c r="BJ19" s="387"/>
      <c r="BK19" s="387"/>
      <c r="BL19" s="387"/>
      <c r="BM19" s="388"/>
      <c r="BN19" s="406">
        <v>
41593615</v>
      </c>
      <c r="BO19" s="407"/>
      <c r="BP19" s="407"/>
      <c r="BQ19" s="407"/>
      <c r="BR19" s="407"/>
      <c r="BS19" s="407"/>
      <c r="BT19" s="407"/>
      <c r="BU19" s="408"/>
      <c r="BV19" s="406">
        <v>
39304232</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1"/>
      <c r="B20" s="458" t="s">
        <v>
162</v>
      </c>
      <c r="C20" s="459"/>
      <c r="D20" s="459"/>
      <c r="E20" s="460"/>
      <c r="F20" s="460"/>
      <c r="G20" s="460"/>
      <c r="H20" s="460"/>
      <c r="I20" s="460"/>
      <c r="J20" s="460"/>
      <c r="K20" s="460"/>
      <c r="L20" s="466">
        <v>
70279</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1"/>
      <c r="B21" s="455" t="s">
        <v>
163</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1"/>
      <c r="B22" s="419" t="s">
        <v>
164</v>
      </c>
      <c r="C22" s="420"/>
      <c r="D22" s="421"/>
      <c r="E22" s="428" t="s">
        <v>
1</v>
      </c>
      <c r="F22" s="429"/>
      <c r="G22" s="429"/>
      <c r="H22" s="429"/>
      <c r="I22" s="429"/>
      <c r="J22" s="429"/>
      <c r="K22" s="430"/>
      <c r="L22" s="428" t="s">
        <v>
165</v>
      </c>
      <c r="M22" s="429"/>
      <c r="N22" s="429"/>
      <c r="O22" s="429"/>
      <c r="P22" s="430"/>
      <c r="Q22" s="434" t="s">
        <v>
166</v>
      </c>
      <c r="R22" s="435"/>
      <c r="S22" s="435"/>
      <c r="T22" s="435"/>
      <c r="U22" s="435"/>
      <c r="V22" s="436"/>
      <c r="W22" s="440" t="s">
        <v>
167</v>
      </c>
      <c r="X22" s="420"/>
      <c r="Y22" s="421"/>
      <c r="Z22" s="428" t="s">
        <v>
1</v>
      </c>
      <c r="AA22" s="429"/>
      <c r="AB22" s="429"/>
      <c r="AC22" s="429"/>
      <c r="AD22" s="429"/>
      <c r="AE22" s="429"/>
      <c r="AF22" s="429"/>
      <c r="AG22" s="430"/>
      <c r="AH22" s="445" t="s">
        <v>
168</v>
      </c>
      <c r="AI22" s="429"/>
      <c r="AJ22" s="429"/>
      <c r="AK22" s="429"/>
      <c r="AL22" s="430"/>
      <c r="AM22" s="445" t="s">
        <v>
169</v>
      </c>
      <c r="AN22" s="446"/>
      <c r="AO22" s="446"/>
      <c r="AP22" s="446"/>
      <c r="AQ22" s="446"/>
      <c r="AR22" s="447"/>
      <c r="AS22" s="434" t="s">
        <v>
166</v>
      </c>
      <c r="AT22" s="435"/>
      <c r="AU22" s="435"/>
      <c r="AV22" s="435"/>
      <c r="AW22" s="435"/>
      <c r="AX22" s="451"/>
      <c r="AY22" s="398" t="s">
        <v>
170</v>
      </c>
      <c r="AZ22" s="399"/>
      <c r="BA22" s="399"/>
      <c r="BB22" s="399"/>
      <c r="BC22" s="399"/>
      <c r="BD22" s="399"/>
      <c r="BE22" s="399"/>
      <c r="BF22" s="399"/>
      <c r="BG22" s="399"/>
      <c r="BH22" s="399"/>
      <c r="BI22" s="399"/>
      <c r="BJ22" s="399"/>
      <c r="BK22" s="399"/>
      <c r="BL22" s="399"/>
      <c r="BM22" s="400"/>
      <c r="BN22" s="401">
        <v>
31159440</v>
      </c>
      <c r="BO22" s="402"/>
      <c r="BP22" s="402"/>
      <c r="BQ22" s="402"/>
      <c r="BR22" s="402"/>
      <c r="BS22" s="402"/>
      <c r="BT22" s="402"/>
      <c r="BU22" s="403"/>
      <c r="BV22" s="401">
        <v>
31614573</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1"/>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
171</v>
      </c>
      <c r="AZ23" s="387"/>
      <c r="BA23" s="387"/>
      <c r="BB23" s="387"/>
      <c r="BC23" s="387"/>
      <c r="BD23" s="387"/>
      <c r="BE23" s="387"/>
      <c r="BF23" s="387"/>
      <c r="BG23" s="387"/>
      <c r="BH23" s="387"/>
      <c r="BI23" s="387"/>
      <c r="BJ23" s="387"/>
      <c r="BK23" s="387"/>
      <c r="BL23" s="387"/>
      <c r="BM23" s="388"/>
      <c r="BN23" s="406">
        <v>
27903820</v>
      </c>
      <c r="BO23" s="407"/>
      <c r="BP23" s="407"/>
      <c r="BQ23" s="407"/>
      <c r="BR23" s="407"/>
      <c r="BS23" s="407"/>
      <c r="BT23" s="407"/>
      <c r="BU23" s="408"/>
      <c r="BV23" s="406">
        <v>
29064392</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1"/>
      <c r="B24" s="422"/>
      <c r="C24" s="423"/>
      <c r="D24" s="424"/>
      <c r="E24" s="379" t="s">
        <v>
172</v>
      </c>
      <c r="F24" s="380"/>
      <c r="G24" s="380"/>
      <c r="H24" s="380"/>
      <c r="I24" s="380"/>
      <c r="J24" s="380"/>
      <c r="K24" s="381"/>
      <c r="L24" s="382">
        <v>
1</v>
      </c>
      <c r="M24" s="383"/>
      <c r="N24" s="383"/>
      <c r="O24" s="383"/>
      <c r="P24" s="384"/>
      <c r="Q24" s="382">
        <v>
9400</v>
      </c>
      <c r="R24" s="383"/>
      <c r="S24" s="383"/>
      <c r="T24" s="383"/>
      <c r="U24" s="383"/>
      <c r="V24" s="384"/>
      <c r="W24" s="441"/>
      <c r="X24" s="423"/>
      <c r="Y24" s="424"/>
      <c r="Z24" s="379" t="s">
        <v>
173</v>
      </c>
      <c r="AA24" s="380"/>
      <c r="AB24" s="380"/>
      <c r="AC24" s="380"/>
      <c r="AD24" s="380"/>
      <c r="AE24" s="380"/>
      <c r="AF24" s="380"/>
      <c r="AG24" s="381"/>
      <c r="AH24" s="382">
        <v>
898</v>
      </c>
      <c r="AI24" s="383"/>
      <c r="AJ24" s="383"/>
      <c r="AK24" s="383"/>
      <c r="AL24" s="384"/>
      <c r="AM24" s="382">
        <v>
2889764</v>
      </c>
      <c r="AN24" s="383"/>
      <c r="AO24" s="383"/>
      <c r="AP24" s="383"/>
      <c r="AQ24" s="383"/>
      <c r="AR24" s="384"/>
      <c r="AS24" s="382">
        <v>
3218</v>
      </c>
      <c r="AT24" s="383"/>
      <c r="AU24" s="383"/>
      <c r="AV24" s="383"/>
      <c r="AW24" s="383"/>
      <c r="AX24" s="385"/>
      <c r="AY24" s="373" t="s">
        <v>
174</v>
      </c>
      <c r="AZ24" s="374"/>
      <c r="BA24" s="374"/>
      <c r="BB24" s="374"/>
      <c r="BC24" s="374"/>
      <c r="BD24" s="374"/>
      <c r="BE24" s="374"/>
      <c r="BF24" s="374"/>
      <c r="BG24" s="374"/>
      <c r="BH24" s="374"/>
      <c r="BI24" s="374"/>
      <c r="BJ24" s="374"/>
      <c r="BK24" s="374"/>
      <c r="BL24" s="374"/>
      <c r="BM24" s="375"/>
      <c r="BN24" s="406">
        <v>
10952445</v>
      </c>
      <c r="BO24" s="407"/>
      <c r="BP24" s="407"/>
      <c r="BQ24" s="407"/>
      <c r="BR24" s="407"/>
      <c r="BS24" s="407"/>
      <c r="BT24" s="407"/>
      <c r="BU24" s="408"/>
      <c r="BV24" s="406">
        <v>
10400663</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1"/>
      <c r="B25" s="422"/>
      <c r="C25" s="423"/>
      <c r="D25" s="424"/>
      <c r="E25" s="379" t="s">
        <v>
175</v>
      </c>
      <c r="F25" s="380"/>
      <c r="G25" s="380"/>
      <c r="H25" s="380"/>
      <c r="I25" s="380"/>
      <c r="J25" s="380"/>
      <c r="K25" s="381"/>
      <c r="L25" s="382">
        <v>
2</v>
      </c>
      <c r="M25" s="383"/>
      <c r="N25" s="383"/>
      <c r="O25" s="383"/>
      <c r="P25" s="384"/>
      <c r="Q25" s="382">
        <v>
8000</v>
      </c>
      <c r="R25" s="383"/>
      <c r="S25" s="383"/>
      <c r="T25" s="383"/>
      <c r="U25" s="383"/>
      <c r="V25" s="384"/>
      <c r="W25" s="441"/>
      <c r="X25" s="423"/>
      <c r="Y25" s="424"/>
      <c r="Z25" s="379" t="s">
        <v>
176</v>
      </c>
      <c r="AA25" s="380"/>
      <c r="AB25" s="380"/>
      <c r="AC25" s="380"/>
      <c r="AD25" s="380"/>
      <c r="AE25" s="380"/>
      <c r="AF25" s="380"/>
      <c r="AG25" s="381"/>
      <c r="AH25" s="382" t="s">
        <v>
146</v>
      </c>
      <c r="AI25" s="383"/>
      <c r="AJ25" s="383"/>
      <c r="AK25" s="383"/>
      <c r="AL25" s="384"/>
      <c r="AM25" s="382" t="s">
        <v>
146</v>
      </c>
      <c r="AN25" s="383"/>
      <c r="AO25" s="383"/>
      <c r="AP25" s="383"/>
      <c r="AQ25" s="383"/>
      <c r="AR25" s="384"/>
      <c r="AS25" s="382" t="s">
        <v>
146</v>
      </c>
      <c r="AT25" s="383"/>
      <c r="AU25" s="383"/>
      <c r="AV25" s="383"/>
      <c r="AW25" s="383"/>
      <c r="AX25" s="385"/>
      <c r="AY25" s="398" t="s">
        <v>
177</v>
      </c>
      <c r="AZ25" s="399"/>
      <c r="BA25" s="399"/>
      <c r="BB25" s="399"/>
      <c r="BC25" s="399"/>
      <c r="BD25" s="399"/>
      <c r="BE25" s="399"/>
      <c r="BF25" s="399"/>
      <c r="BG25" s="399"/>
      <c r="BH25" s="399"/>
      <c r="BI25" s="399"/>
      <c r="BJ25" s="399"/>
      <c r="BK25" s="399"/>
      <c r="BL25" s="399"/>
      <c r="BM25" s="400"/>
      <c r="BN25" s="401">
        <v>
9376892</v>
      </c>
      <c r="BO25" s="402"/>
      <c r="BP25" s="402"/>
      <c r="BQ25" s="402"/>
      <c r="BR25" s="402"/>
      <c r="BS25" s="402"/>
      <c r="BT25" s="402"/>
      <c r="BU25" s="403"/>
      <c r="BV25" s="401">
        <v>
10753769</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1"/>
      <c r="B26" s="422"/>
      <c r="C26" s="423"/>
      <c r="D26" s="424"/>
      <c r="E26" s="379" t="s">
        <v>
178</v>
      </c>
      <c r="F26" s="380"/>
      <c r="G26" s="380"/>
      <c r="H26" s="380"/>
      <c r="I26" s="380"/>
      <c r="J26" s="380"/>
      <c r="K26" s="381"/>
      <c r="L26" s="382">
        <v>
1</v>
      </c>
      <c r="M26" s="383"/>
      <c r="N26" s="383"/>
      <c r="O26" s="383"/>
      <c r="P26" s="384"/>
      <c r="Q26" s="382">
        <v>
7200</v>
      </c>
      <c r="R26" s="383"/>
      <c r="S26" s="383"/>
      <c r="T26" s="383"/>
      <c r="U26" s="383"/>
      <c r="V26" s="384"/>
      <c r="W26" s="441"/>
      <c r="X26" s="423"/>
      <c r="Y26" s="424"/>
      <c r="Z26" s="379" t="s">
        <v>
179</v>
      </c>
      <c r="AA26" s="417"/>
      <c r="AB26" s="417"/>
      <c r="AC26" s="417"/>
      <c r="AD26" s="417"/>
      <c r="AE26" s="417"/>
      <c r="AF26" s="417"/>
      <c r="AG26" s="418"/>
      <c r="AH26" s="382">
        <v>
3</v>
      </c>
      <c r="AI26" s="383"/>
      <c r="AJ26" s="383"/>
      <c r="AK26" s="383"/>
      <c r="AL26" s="384"/>
      <c r="AM26" s="382">
        <v>
9816</v>
      </c>
      <c r="AN26" s="383"/>
      <c r="AO26" s="383"/>
      <c r="AP26" s="383"/>
      <c r="AQ26" s="383"/>
      <c r="AR26" s="384"/>
      <c r="AS26" s="382">
        <v>
3272</v>
      </c>
      <c r="AT26" s="383"/>
      <c r="AU26" s="383"/>
      <c r="AV26" s="383"/>
      <c r="AW26" s="383"/>
      <c r="AX26" s="385"/>
      <c r="AY26" s="415" t="s">
        <v>
180</v>
      </c>
      <c r="AZ26" s="360"/>
      <c r="BA26" s="360"/>
      <c r="BB26" s="360"/>
      <c r="BC26" s="360"/>
      <c r="BD26" s="360"/>
      <c r="BE26" s="360"/>
      <c r="BF26" s="360"/>
      <c r="BG26" s="360"/>
      <c r="BH26" s="360"/>
      <c r="BI26" s="360"/>
      <c r="BJ26" s="360"/>
      <c r="BK26" s="360"/>
      <c r="BL26" s="360"/>
      <c r="BM26" s="416"/>
      <c r="BN26" s="406" t="s">
        <v>
146</v>
      </c>
      <c r="BO26" s="407"/>
      <c r="BP26" s="407"/>
      <c r="BQ26" s="407"/>
      <c r="BR26" s="407"/>
      <c r="BS26" s="407"/>
      <c r="BT26" s="407"/>
      <c r="BU26" s="408"/>
      <c r="BV26" s="406" t="s">
        <v>
146</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1"/>
      <c r="B27" s="422"/>
      <c r="C27" s="423"/>
      <c r="D27" s="424"/>
      <c r="E27" s="379" t="s">
        <v>
181</v>
      </c>
      <c r="F27" s="380"/>
      <c r="G27" s="380"/>
      <c r="H27" s="380"/>
      <c r="I27" s="380"/>
      <c r="J27" s="380"/>
      <c r="K27" s="381"/>
      <c r="L27" s="382">
        <v>
1</v>
      </c>
      <c r="M27" s="383"/>
      <c r="N27" s="383"/>
      <c r="O27" s="383"/>
      <c r="P27" s="384"/>
      <c r="Q27" s="382">
        <v>
5200</v>
      </c>
      <c r="R27" s="383"/>
      <c r="S27" s="383"/>
      <c r="T27" s="383"/>
      <c r="U27" s="383"/>
      <c r="V27" s="384"/>
      <c r="W27" s="441"/>
      <c r="X27" s="423"/>
      <c r="Y27" s="424"/>
      <c r="Z27" s="379" t="s">
        <v>
182</v>
      </c>
      <c r="AA27" s="380"/>
      <c r="AB27" s="380"/>
      <c r="AC27" s="380"/>
      <c r="AD27" s="380"/>
      <c r="AE27" s="380"/>
      <c r="AF27" s="380"/>
      <c r="AG27" s="381"/>
      <c r="AH27" s="382">
        <v>
27</v>
      </c>
      <c r="AI27" s="383"/>
      <c r="AJ27" s="383"/>
      <c r="AK27" s="383"/>
      <c r="AL27" s="384"/>
      <c r="AM27" s="382">
        <v>
99321</v>
      </c>
      <c r="AN27" s="383"/>
      <c r="AO27" s="383"/>
      <c r="AP27" s="383"/>
      <c r="AQ27" s="383"/>
      <c r="AR27" s="384"/>
      <c r="AS27" s="382">
        <v>
3679</v>
      </c>
      <c r="AT27" s="383"/>
      <c r="AU27" s="383"/>
      <c r="AV27" s="383"/>
      <c r="AW27" s="383"/>
      <c r="AX27" s="385"/>
      <c r="AY27" s="412" t="s">
        <v>
183</v>
      </c>
      <c r="AZ27" s="413"/>
      <c r="BA27" s="413"/>
      <c r="BB27" s="413"/>
      <c r="BC27" s="413"/>
      <c r="BD27" s="413"/>
      <c r="BE27" s="413"/>
      <c r="BF27" s="413"/>
      <c r="BG27" s="413"/>
      <c r="BH27" s="413"/>
      <c r="BI27" s="413"/>
      <c r="BJ27" s="413"/>
      <c r="BK27" s="413"/>
      <c r="BL27" s="413"/>
      <c r="BM27" s="414"/>
      <c r="BN27" s="409">
        <v>
646857</v>
      </c>
      <c r="BO27" s="410"/>
      <c r="BP27" s="410"/>
      <c r="BQ27" s="410"/>
      <c r="BR27" s="410"/>
      <c r="BS27" s="410"/>
      <c r="BT27" s="410"/>
      <c r="BU27" s="411"/>
      <c r="BV27" s="409">
        <v>
2284608</v>
      </c>
      <c r="BW27" s="410"/>
      <c r="BX27" s="410"/>
      <c r="BY27" s="410"/>
      <c r="BZ27" s="410"/>
      <c r="CA27" s="410"/>
      <c r="CB27" s="410"/>
      <c r="CC27" s="411"/>
      <c r="CD27" s="186"/>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1"/>
      <c r="B28" s="422"/>
      <c r="C28" s="423"/>
      <c r="D28" s="424"/>
      <c r="E28" s="379" t="s">
        <v>
184</v>
      </c>
      <c r="F28" s="380"/>
      <c r="G28" s="380"/>
      <c r="H28" s="380"/>
      <c r="I28" s="380"/>
      <c r="J28" s="380"/>
      <c r="K28" s="381"/>
      <c r="L28" s="382">
        <v>
1</v>
      </c>
      <c r="M28" s="383"/>
      <c r="N28" s="383"/>
      <c r="O28" s="383"/>
      <c r="P28" s="384"/>
      <c r="Q28" s="382">
        <v>
4800</v>
      </c>
      <c r="R28" s="383"/>
      <c r="S28" s="383"/>
      <c r="T28" s="383"/>
      <c r="U28" s="383"/>
      <c r="V28" s="384"/>
      <c r="W28" s="441"/>
      <c r="X28" s="423"/>
      <c r="Y28" s="424"/>
      <c r="Z28" s="379" t="s">
        <v>
185</v>
      </c>
      <c r="AA28" s="380"/>
      <c r="AB28" s="380"/>
      <c r="AC28" s="380"/>
      <c r="AD28" s="380"/>
      <c r="AE28" s="380"/>
      <c r="AF28" s="380"/>
      <c r="AG28" s="381"/>
      <c r="AH28" s="382" t="s">
        <v>
146</v>
      </c>
      <c r="AI28" s="383"/>
      <c r="AJ28" s="383"/>
      <c r="AK28" s="383"/>
      <c r="AL28" s="384"/>
      <c r="AM28" s="382" t="s">
        <v>
146</v>
      </c>
      <c r="AN28" s="383"/>
      <c r="AO28" s="383"/>
      <c r="AP28" s="383"/>
      <c r="AQ28" s="383"/>
      <c r="AR28" s="384"/>
      <c r="AS28" s="382" t="s">
        <v>
130</v>
      </c>
      <c r="AT28" s="383"/>
      <c r="AU28" s="383"/>
      <c r="AV28" s="383"/>
      <c r="AW28" s="383"/>
      <c r="AX28" s="385"/>
      <c r="AY28" s="389" t="s">
        <v>
186</v>
      </c>
      <c r="AZ28" s="390"/>
      <c r="BA28" s="390"/>
      <c r="BB28" s="391"/>
      <c r="BC28" s="398" t="s">
        <v>
50</v>
      </c>
      <c r="BD28" s="399"/>
      <c r="BE28" s="399"/>
      <c r="BF28" s="399"/>
      <c r="BG28" s="399"/>
      <c r="BH28" s="399"/>
      <c r="BI28" s="399"/>
      <c r="BJ28" s="399"/>
      <c r="BK28" s="399"/>
      <c r="BL28" s="399"/>
      <c r="BM28" s="400"/>
      <c r="BN28" s="401">
        <v>
7924779</v>
      </c>
      <c r="BO28" s="402"/>
      <c r="BP28" s="402"/>
      <c r="BQ28" s="402"/>
      <c r="BR28" s="402"/>
      <c r="BS28" s="402"/>
      <c r="BT28" s="402"/>
      <c r="BU28" s="403"/>
      <c r="BV28" s="401">
        <v>
5126067</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1"/>
      <c r="B29" s="422"/>
      <c r="C29" s="423"/>
      <c r="D29" s="424"/>
      <c r="E29" s="379" t="s">
        <v>
187</v>
      </c>
      <c r="F29" s="380"/>
      <c r="G29" s="380"/>
      <c r="H29" s="380"/>
      <c r="I29" s="380"/>
      <c r="J29" s="380"/>
      <c r="K29" s="381"/>
      <c r="L29" s="382">
        <v>
26</v>
      </c>
      <c r="M29" s="383"/>
      <c r="N29" s="383"/>
      <c r="O29" s="383"/>
      <c r="P29" s="384"/>
      <c r="Q29" s="382">
        <v>
4600</v>
      </c>
      <c r="R29" s="383"/>
      <c r="S29" s="383"/>
      <c r="T29" s="383"/>
      <c r="U29" s="383"/>
      <c r="V29" s="384"/>
      <c r="W29" s="442"/>
      <c r="X29" s="443"/>
      <c r="Y29" s="444"/>
      <c r="Z29" s="379" t="s">
        <v>
188</v>
      </c>
      <c r="AA29" s="380"/>
      <c r="AB29" s="380"/>
      <c r="AC29" s="380"/>
      <c r="AD29" s="380"/>
      <c r="AE29" s="380"/>
      <c r="AF29" s="380"/>
      <c r="AG29" s="381"/>
      <c r="AH29" s="382">
        <v>
925</v>
      </c>
      <c r="AI29" s="383"/>
      <c r="AJ29" s="383"/>
      <c r="AK29" s="383"/>
      <c r="AL29" s="384"/>
      <c r="AM29" s="382">
        <v>
2989085</v>
      </c>
      <c r="AN29" s="383"/>
      <c r="AO29" s="383"/>
      <c r="AP29" s="383"/>
      <c r="AQ29" s="383"/>
      <c r="AR29" s="384"/>
      <c r="AS29" s="382">
        <v>
3231</v>
      </c>
      <c r="AT29" s="383"/>
      <c r="AU29" s="383"/>
      <c r="AV29" s="383"/>
      <c r="AW29" s="383"/>
      <c r="AX29" s="385"/>
      <c r="AY29" s="392"/>
      <c r="AZ29" s="393"/>
      <c r="BA29" s="393"/>
      <c r="BB29" s="394"/>
      <c r="BC29" s="386" t="s">
        <v>
189</v>
      </c>
      <c r="BD29" s="387"/>
      <c r="BE29" s="387"/>
      <c r="BF29" s="387"/>
      <c r="BG29" s="387"/>
      <c r="BH29" s="387"/>
      <c r="BI29" s="387"/>
      <c r="BJ29" s="387"/>
      <c r="BK29" s="387"/>
      <c r="BL29" s="387"/>
      <c r="BM29" s="388"/>
      <c r="BN29" s="406">
        <v>
1021076</v>
      </c>
      <c r="BO29" s="407"/>
      <c r="BP29" s="407"/>
      <c r="BQ29" s="407"/>
      <c r="BR29" s="407"/>
      <c r="BS29" s="407"/>
      <c r="BT29" s="407"/>
      <c r="BU29" s="408"/>
      <c r="BV29" s="406">
        <v>
1019561</v>
      </c>
      <c r="BW29" s="407"/>
      <c r="BX29" s="407"/>
      <c r="BY29" s="407"/>
      <c r="BZ29" s="407"/>
      <c r="CA29" s="407"/>
      <c r="CB29" s="407"/>
      <c r="CC29" s="408"/>
      <c r="CD29" s="186"/>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1"/>
      <c r="B30" s="425"/>
      <c r="C30" s="426"/>
      <c r="D30" s="427"/>
      <c r="E30" s="361"/>
      <c r="F30" s="362"/>
      <c r="G30" s="362"/>
      <c r="H30" s="362"/>
      <c r="I30" s="362"/>
      <c r="J30" s="362"/>
      <c r="K30" s="363"/>
      <c r="L30" s="364"/>
      <c r="M30" s="365"/>
      <c r="N30" s="365"/>
      <c r="O30" s="365"/>
      <c r="P30" s="366"/>
      <c r="Q30" s="364"/>
      <c r="R30" s="365"/>
      <c r="S30" s="365"/>
      <c r="T30" s="365"/>
      <c r="U30" s="365"/>
      <c r="V30" s="366"/>
      <c r="W30" s="367" t="s">
        <v>
190</v>
      </c>
      <c r="X30" s="368"/>
      <c r="Y30" s="368"/>
      <c r="Z30" s="368"/>
      <c r="AA30" s="368"/>
      <c r="AB30" s="368"/>
      <c r="AC30" s="368"/>
      <c r="AD30" s="368"/>
      <c r="AE30" s="368"/>
      <c r="AF30" s="368"/>
      <c r="AG30" s="369"/>
      <c r="AH30" s="370">
        <v>
99</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
52</v>
      </c>
      <c r="BD30" s="374"/>
      <c r="BE30" s="374"/>
      <c r="BF30" s="374"/>
      <c r="BG30" s="374"/>
      <c r="BH30" s="374"/>
      <c r="BI30" s="374"/>
      <c r="BJ30" s="374"/>
      <c r="BK30" s="374"/>
      <c r="BL30" s="374"/>
      <c r="BM30" s="375"/>
      <c r="BN30" s="409">
        <v>
6934533</v>
      </c>
      <c r="BO30" s="410"/>
      <c r="BP30" s="410"/>
      <c r="BQ30" s="410"/>
      <c r="BR30" s="410"/>
      <c r="BS30" s="410"/>
      <c r="BT30" s="410"/>
      <c r="BU30" s="411"/>
      <c r="BV30" s="409">
        <v>
7043795</v>
      </c>
      <c r="BW30" s="410"/>
      <c r="BX30" s="410"/>
      <c r="BY30" s="410"/>
      <c r="BZ30" s="410"/>
      <c r="CA30" s="410"/>
      <c r="CB30" s="410"/>
      <c r="CC30" s="411"/>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359" t="s">
        <v>
191</v>
      </c>
      <c r="D32" s="359"/>
      <c r="E32" s="359"/>
      <c r="F32" s="359"/>
      <c r="G32" s="359"/>
      <c r="H32" s="359"/>
      <c r="I32" s="359"/>
      <c r="J32" s="359"/>
      <c r="K32" s="359"/>
      <c r="L32" s="359"/>
      <c r="M32" s="359"/>
      <c r="N32" s="359"/>
      <c r="O32" s="359"/>
      <c r="P32" s="359"/>
      <c r="Q32" s="359"/>
      <c r="R32" s="359"/>
      <c r="S32" s="359"/>
      <c r="U32" s="360" t="s">
        <v>
192</v>
      </c>
      <c r="V32" s="360"/>
      <c r="W32" s="360"/>
      <c r="X32" s="360"/>
      <c r="Y32" s="360"/>
      <c r="Z32" s="360"/>
      <c r="AA32" s="360"/>
      <c r="AB32" s="360"/>
      <c r="AC32" s="360"/>
      <c r="AD32" s="360"/>
      <c r="AE32" s="360"/>
      <c r="AF32" s="360"/>
      <c r="AG32" s="360"/>
      <c r="AH32" s="360"/>
      <c r="AI32" s="360"/>
      <c r="AJ32" s="360"/>
      <c r="AK32" s="360"/>
      <c r="AM32" s="360" t="s">
        <v>
193</v>
      </c>
      <c r="AN32" s="360"/>
      <c r="AO32" s="360"/>
      <c r="AP32" s="360"/>
      <c r="AQ32" s="360"/>
      <c r="AR32" s="360"/>
      <c r="AS32" s="360"/>
      <c r="AT32" s="360"/>
      <c r="AU32" s="360"/>
      <c r="AV32" s="360"/>
      <c r="AW32" s="360"/>
      <c r="AX32" s="360"/>
      <c r="AY32" s="360"/>
      <c r="AZ32" s="360"/>
      <c r="BA32" s="360"/>
      <c r="BB32" s="360"/>
      <c r="BC32" s="360"/>
      <c r="BE32" s="360" t="s">
        <v>
194</v>
      </c>
      <c r="BF32" s="360"/>
      <c r="BG32" s="360"/>
      <c r="BH32" s="360"/>
      <c r="BI32" s="360"/>
      <c r="BJ32" s="360"/>
      <c r="BK32" s="360"/>
      <c r="BL32" s="360"/>
      <c r="BM32" s="360"/>
      <c r="BN32" s="360"/>
      <c r="BO32" s="360"/>
      <c r="BP32" s="360"/>
      <c r="BQ32" s="360"/>
      <c r="BR32" s="360"/>
      <c r="BS32" s="360"/>
      <c r="BT32" s="360"/>
      <c r="BU32" s="360"/>
      <c r="BW32" s="360" t="s">
        <v>
195</v>
      </c>
      <c r="BX32" s="360"/>
      <c r="BY32" s="360"/>
      <c r="BZ32" s="360"/>
      <c r="CA32" s="360"/>
      <c r="CB32" s="360"/>
      <c r="CC32" s="360"/>
      <c r="CD32" s="360"/>
      <c r="CE32" s="360"/>
      <c r="CF32" s="360"/>
      <c r="CG32" s="360"/>
      <c r="CH32" s="360"/>
      <c r="CI32" s="360"/>
      <c r="CJ32" s="360"/>
      <c r="CK32" s="360"/>
      <c r="CL32" s="360"/>
      <c r="CM32" s="360"/>
      <c r="CO32" s="360" t="s">
        <v>
196</v>
      </c>
      <c r="CP32" s="360"/>
      <c r="CQ32" s="360"/>
      <c r="CR32" s="360"/>
      <c r="CS32" s="360"/>
      <c r="CT32" s="360"/>
      <c r="CU32" s="360"/>
      <c r="CV32" s="360"/>
      <c r="CW32" s="360"/>
      <c r="CX32" s="360"/>
      <c r="CY32" s="360"/>
      <c r="CZ32" s="360"/>
      <c r="DA32" s="360"/>
      <c r="DB32" s="360"/>
      <c r="DC32" s="360"/>
      <c r="DD32" s="360"/>
      <c r="DE32" s="360"/>
      <c r="DI32" s="194"/>
    </row>
    <row r="33" spans="1:113" ht="13.5" customHeight="1" x14ac:dyDescent="0.15">
      <c r="A33" s="171"/>
      <c r="B33" s="195"/>
      <c r="C33" s="358" t="s">
        <v>
197</v>
      </c>
      <c r="D33" s="358"/>
      <c r="E33" s="357" t="s">
        <v>
198</v>
      </c>
      <c r="F33" s="357"/>
      <c r="G33" s="357"/>
      <c r="H33" s="357"/>
      <c r="I33" s="357"/>
      <c r="J33" s="357"/>
      <c r="K33" s="357"/>
      <c r="L33" s="357"/>
      <c r="M33" s="357"/>
      <c r="N33" s="357"/>
      <c r="O33" s="357"/>
      <c r="P33" s="357"/>
      <c r="Q33" s="357"/>
      <c r="R33" s="357"/>
      <c r="S33" s="357"/>
      <c r="T33" s="196"/>
      <c r="U33" s="358" t="s">
        <v>
197</v>
      </c>
      <c r="V33" s="358"/>
      <c r="W33" s="357" t="s">
        <v>
199</v>
      </c>
      <c r="X33" s="357"/>
      <c r="Y33" s="357"/>
      <c r="Z33" s="357"/>
      <c r="AA33" s="357"/>
      <c r="AB33" s="357"/>
      <c r="AC33" s="357"/>
      <c r="AD33" s="357"/>
      <c r="AE33" s="357"/>
      <c r="AF33" s="357"/>
      <c r="AG33" s="357"/>
      <c r="AH33" s="357"/>
      <c r="AI33" s="357"/>
      <c r="AJ33" s="357"/>
      <c r="AK33" s="357"/>
      <c r="AL33" s="196"/>
      <c r="AM33" s="358" t="s">
        <v>
200</v>
      </c>
      <c r="AN33" s="358"/>
      <c r="AO33" s="357" t="s">
        <v>
198</v>
      </c>
      <c r="AP33" s="357"/>
      <c r="AQ33" s="357"/>
      <c r="AR33" s="357"/>
      <c r="AS33" s="357"/>
      <c r="AT33" s="357"/>
      <c r="AU33" s="357"/>
      <c r="AV33" s="357"/>
      <c r="AW33" s="357"/>
      <c r="AX33" s="357"/>
      <c r="AY33" s="357"/>
      <c r="AZ33" s="357"/>
      <c r="BA33" s="357"/>
      <c r="BB33" s="357"/>
      <c r="BC33" s="357"/>
      <c r="BD33" s="197"/>
      <c r="BE33" s="357" t="s">
        <v>
201</v>
      </c>
      <c r="BF33" s="357"/>
      <c r="BG33" s="357" t="s">
        <v>
202</v>
      </c>
      <c r="BH33" s="357"/>
      <c r="BI33" s="357"/>
      <c r="BJ33" s="357"/>
      <c r="BK33" s="357"/>
      <c r="BL33" s="357"/>
      <c r="BM33" s="357"/>
      <c r="BN33" s="357"/>
      <c r="BO33" s="357"/>
      <c r="BP33" s="357"/>
      <c r="BQ33" s="357"/>
      <c r="BR33" s="357"/>
      <c r="BS33" s="357"/>
      <c r="BT33" s="357"/>
      <c r="BU33" s="357"/>
      <c r="BV33" s="197"/>
      <c r="BW33" s="358" t="s">
        <v>
201</v>
      </c>
      <c r="BX33" s="358"/>
      <c r="BY33" s="357" t="s">
        <v>
203</v>
      </c>
      <c r="BZ33" s="357"/>
      <c r="CA33" s="357"/>
      <c r="CB33" s="357"/>
      <c r="CC33" s="357"/>
      <c r="CD33" s="357"/>
      <c r="CE33" s="357"/>
      <c r="CF33" s="357"/>
      <c r="CG33" s="357"/>
      <c r="CH33" s="357"/>
      <c r="CI33" s="357"/>
      <c r="CJ33" s="357"/>
      <c r="CK33" s="357"/>
      <c r="CL33" s="357"/>
      <c r="CM33" s="357"/>
      <c r="CN33" s="196"/>
      <c r="CO33" s="358" t="s">
        <v>
197</v>
      </c>
      <c r="CP33" s="358"/>
      <c r="CQ33" s="357" t="s">
        <v>
204</v>
      </c>
      <c r="CR33" s="357"/>
      <c r="CS33" s="357"/>
      <c r="CT33" s="357"/>
      <c r="CU33" s="357"/>
      <c r="CV33" s="357"/>
      <c r="CW33" s="357"/>
      <c r="CX33" s="357"/>
      <c r="CY33" s="357"/>
      <c r="CZ33" s="357"/>
      <c r="DA33" s="357"/>
      <c r="DB33" s="357"/>
      <c r="DC33" s="357"/>
      <c r="DD33" s="357"/>
      <c r="DE33" s="357"/>
      <c r="DF33" s="196"/>
      <c r="DG33" s="356" t="s">
        <v>
205</v>
      </c>
      <c r="DH33" s="356"/>
      <c r="DI33" s="198"/>
    </row>
    <row r="34" spans="1:113" ht="32.25" customHeight="1" x14ac:dyDescent="0.15">
      <c r="A34" s="171"/>
      <c r="B34" s="195"/>
      <c r="C34" s="354">
        <f>
IF(E34="","",1)</f>
        <v>
1</v>
      </c>
      <c r="D34" s="354"/>
      <c r="E34" s="355" t="str">
        <f>
IF('各会計、関係団体の財政状況及び健全化判断比率'!B7="","",'各会計、関係団体の財政状況及び健全化判断比率'!B7)</f>
        <v>
一般会計</v>
      </c>
      <c r="F34" s="355"/>
      <c r="G34" s="355"/>
      <c r="H34" s="355"/>
      <c r="I34" s="355"/>
      <c r="J34" s="355"/>
      <c r="K34" s="355"/>
      <c r="L34" s="355"/>
      <c r="M34" s="355"/>
      <c r="N34" s="355"/>
      <c r="O34" s="355"/>
      <c r="P34" s="355"/>
      <c r="Q34" s="355"/>
      <c r="R34" s="355"/>
      <c r="S34" s="355"/>
      <c r="T34" s="171"/>
      <c r="U34" s="354">
        <f>
IF(W34="","",MAX(C34:D43)+1)</f>
        <v>
4</v>
      </c>
      <c r="V34" s="354"/>
      <c r="W34" s="355" t="str">
        <f>
IF('各会計、関係団体の財政状況及び健全化判断比率'!B28="","",'各会計、関係団体の財政状況及び健全化判断比率'!B28)</f>
        <v>
国民健康保険特別会計</v>
      </c>
      <c r="X34" s="355"/>
      <c r="Y34" s="355"/>
      <c r="Z34" s="355"/>
      <c r="AA34" s="355"/>
      <c r="AB34" s="355"/>
      <c r="AC34" s="355"/>
      <c r="AD34" s="355"/>
      <c r="AE34" s="355"/>
      <c r="AF34" s="355"/>
      <c r="AG34" s="355"/>
      <c r="AH34" s="355"/>
      <c r="AI34" s="355"/>
      <c r="AJ34" s="355"/>
      <c r="AK34" s="355"/>
      <c r="AL34" s="171"/>
      <c r="AM34" s="354">
        <f>
IF(AO34="","",MAX(C34:D43,U34:V43)+1)</f>
        <v>
7</v>
      </c>
      <c r="AN34" s="354"/>
      <c r="AO34" s="355" t="str">
        <f>
IF('各会計、関係団体の財政状況及び健全化判断比率'!B31="","",'各会計、関係団体の財政状況及び健全化判断比率'!B31)</f>
        <v>
水道事業会計</v>
      </c>
      <c r="AP34" s="355"/>
      <c r="AQ34" s="355"/>
      <c r="AR34" s="355"/>
      <c r="AS34" s="355"/>
      <c r="AT34" s="355"/>
      <c r="AU34" s="355"/>
      <c r="AV34" s="355"/>
      <c r="AW34" s="355"/>
      <c r="AX34" s="355"/>
      <c r="AY34" s="355"/>
      <c r="AZ34" s="355"/>
      <c r="BA34" s="355"/>
      <c r="BB34" s="355"/>
      <c r="BC34" s="355"/>
      <c r="BD34" s="171"/>
      <c r="BE34" s="354">
        <f>
IF(BG34="","",MAX(C34:D43,U34:V43,AM34:AN43)+1)</f>
        <v>
9</v>
      </c>
      <c r="BF34" s="354"/>
      <c r="BG34" s="355" t="str">
        <f>
IF('各会計、関係団体の財政状況及び健全化判断比率'!B33="","",'各会計、関係団体の財政状況及び健全化判断比率'!B33)</f>
        <v>
農業集落排水事業特別会計</v>
      </c>
      <c r="BH34" s="355"/>
      <c r="BI34" s="355"/>
      <c r="BJ34" s="355"/>
      <c r="BK34" s="355"/>
      <c r="BL34" s="355"/>
      <c r="BM34" s="355"/>
      <c r="BN34" s="355"/>
      <c r="BO34" s="355"/>
      <c r="BP34" s="355"/>
      <c r="BQ34" s="355"/>
      <c r="BR34" s="355"/>
      <c r="BS34" s="355"/>
      <c r="BT34" s="355"/>
      <c r="BU34" s="355"/>
      <c r="BV34" s="171"/>
      <c r="BW34" s="354">
        <f>
IF(BY34="","",MAX(C34:D43,U34:V43,AM34:AN43,BE34:BF43)+1)</f>
        <v>
10</v>
      </c>
      <c r="BX34" s="354"/>
      <c r="BY34" s="355" t="str">
        <f>
IF('各会計、関係団体の財政状況及び健全化判断比率'!B68="","",'各会計、関係団体の財政状況及び健全化判断比率'!B68)</f>
        <v>
千葉県市町村総合事務組合（一般会計）</v>
      </c>
      <c r="BZ34" s="355"/>
      <c r="CA34" s="355"/>
      <c r="CB34" s="355"/>
      <c r="CC34" s="355"/>
      <c r="CD34" s="355"/>
      <c r="CE34" s="355"/>
      <c r="CF34" s="355"/>
      <c r="CG34" s="355"/>
      <c r="CH34" s="355"/>
      <c r="CI34" s="355"/>
      <c r="CJ34" s="355"/>
      <c r="CK34" s="355"/>
      <c r="CL34" s="355"/>
      <c r="CM34" s="355"/>
      <c r="CN34" s="171"/>
      <c r="CO34" s="354">
        <f>
IF(CQ34="","",MAX(C34:D43,U34:V43,AM34:AN43,BE34:BF43,BW34:BX43)+1)</f>
        <v>
20</v>
      </c>
      <c r="CP34" s="354"/>
      <c r="CQ34" s="355" t="str">
        <f>
IF('各会計、関係団体の財政状況及び健全化判断比率'!BS7="","",'各会計、関係団体の財政状況及び健全化判断比率'!BS7)</f>
        <v xml:space="preserve">
 佐倉国際交流基金</v>
      </c>
      <c r="CR34" s="355"/>
      <c r="CS34" s="355"/>
      <c r="CT34" s="355"/>
      <c r="CU34" s="355"/>
      <c r="CV34" s="355"/>
      <c r="CW34" s="355"/>
      <c r="CX34" s="355"/>
      <c r="CY34" s="355"/>
      <c r="CZ34" s="355"/>
      <c r="DA34" s="355"/>
      <c r="DB34" s="355"/>
      <c r="DC34" s="355"/>
      <c r="DD34" s="355"/>
      <c r="DE34" s="355"/>
      <c r="DG34" s="352" t="str">
        <f>
IF('各会計、関係団体の財政状況及び健全化判断比率'!BR7="","",'各会計、関係団体の財政状況及び健全化判断比率'!BR7)</f>
        <v/>
      </c>
      <c r="DH34" s="352"/>
      <c r="DI34" s="198"/>
    </row>
    <row r="35" spans="1:113" ht="32.25" customHeight="1" x14ac:dyDescent="0.15">
      <c r="A35" s="171"/>
      <c r="B35" s="195"/>
      <c r="C35" s="354">
        <f>
IF(E35="","",C34+1)</f>
        <v>
2</v>
      </c>
      <c r="D35" s="354"/>
      <c r="E35" s="355" t="str">
        <f>
IF('各会計、関係団体の財政状況及び健全化判断比率'!B8="","",'各会計、関係団体の財政状況及び健全化判断比率'!B8)</f>
        <v>
公共用地取得事業特別会計</v>
      </c>
      <c r="F35" s="355"/>
      <c r="G35" s="355"/>
      <c r="H35" s="355"/>
      <c r="I35" s="355"/>
      <c r="J35" s="355"/>
      <c r="K35" s="355"/>
      <c r="L35" s="355"/>
      <c r="M35" s="355"/>
      <c r="N35" s="355"/>
      <c r="O35" s="355"/>
      <c r="P35" s="355"/>
      <c r="Q35" s="355"/>
      <c r="R35" s="355"/>
      <c r="S35" s="355"/>
      <c r="T35" s="171"/>
      <c r="U35" s="354">
        <f>
IF(W35="","",U34+1)</f>
        <v>
5</v>
      </c>
      <c r="V35" s="354"/>
      <c r="W35" s="355" t="str">
        <f>
IF('各会計、関係団体の財政状況及び健全化判断比率'!B29="","",'各会計、関係団体の財政状況及び健全化判断比率'!B29)</f>
        <v>
介護保険特別会計</v>
      </c>
      <c r="X35" s="355"/>
      <c r="Y35" s="355"/>
      <c r="Z35" s="355"/>
      <c r="AA35" s="355"/>
      <c r="AB35" s="355"/>
      <c r="AC35" s="355"/>
      <c r="AD35" s="355"/>
      <c r="AE35" s="355"/>
      <c r="AF35" s="355"/>
      <c r="AG35" s="355"/>
      <c r="AH35" s="355"/>
      <c r="AI35" s="355"/>
      <c r="AJ35" s="355"/>
      <c r="AK35" s="355"/>
      <c r="AL35" s="171"/>
      <c r="AM35" s="354">
        <f t="shared" ref="AM35:AM43" si="0">
IF(AO35="","",AM34+1)</f>
        <v>
8</v>
      </c>
      <c r="AN35" s="354"/>
      <c r="AO35" s="355" t="str">
        <f>
IF('各会計、関係団体の財政状況及び健全化判断比率'!B32="","",'各会計、関係団体の財政状況及び健全化判断比率'!B32)</f>
        <v>
下水道事業会計</v>
      </c>
      <c r="AP35" s="355"/>
      <c r="AQ35" s="355"/>
      <c r="AR35" s="355"/>
      <c r="AS35" s="355"/>
      <c r="AT35" s="355"/>
      <c r="AU35" s="355"/>
      <c r="AV35" s="355"/>
      <c r="AW35" s="355"/>
      <c r="AX35" s="355"/>
      <c r="AY35" s="355"/>
      <c r="AZ35" s="355"/>
      <c r="BA35" s="355"/>
      <c r="BB35" s="355"/>
      <c r="BC35" s="355"/>
      <c r="BD35" s="171"/>
      <c r="BE35" s="354" t="str">
        <f t="shared" ref="BE35:BE43" si="1">
IF(BG35="","",BE34+1)</f>
        <v/>
      </c>
      <c r="BF35" s="354"/>
      <c r="BG35" s="355"/>
      <c r="BH35" s="355"/>
      <c r="BI35" s="355"/>
      <c r="BJ35" s="355"/>
      <c r="BK35" s="355"/>
      <c r="BL35" s="355"/>
      <c r="BM35" s="355"/>
      <c r="BN35" s="355"/>
      <c r="BO35" s="355"/>
      <c r="BP35" s="355"/>
      <c r="BQ35" s="355"/>
      <c r="BR35" s="355"/>
      <c r="BS35" s="355"/>
      <c r="BT35" s="355"/>
      <c r="BU35" s="355"/>
      <c r="BV35" s="171"/>
      <c r="BW35" s="354">
        <f t="shared" ref="BW35:BW43" si="2">
IF(BY35="","",BW34+1)</f>
        <v>
11</v>
      </c>
      <c r="BX35" s="354"/>
      <c r="BY35" s="355" t="str">
        <f>
IF('各会計、関係団体の財政状況及び健全化判断比率'!B69="","",'各会計、関係団体の財政状況及び健全化判断比率'!B69)</f>
        <v>
千葉県市町村総合事務組合（千葉県自治会館管理運営特別会計）</v>
      </c>
      <c r="BZ35" s="355"/>
      <c r="CA35" s="355"/>
      <c r="CB35" s="355"/>
      <c r="CC35" s="355"/>
      <c r="CD35" s="355"/>
      <c r="CE35" s="355"/>
      <c r="CF35" s="355"/>
      <c r="CG35" s="355"/>
      <c r="CH35" s="355"/>
      <c r="CI35" s="355"/>
      <c r="CJ35" s="355"/>
      <c r="CK35" s="355"/>
      <c r="CL35" s="355"/>
      <c r="CM35" s="355"/>
      <c r="CN35" s="171"/>
      <c r="CO35" s="354">
        <f t="shared" ref="CO35:CO43" si="3">
IF(CQ35="","",CO34+1)</f>
        <v>
21</v>
      </c>
      <c r="CP35" s="354"/>
      <c r="CQ35" s="355" t="str">
        <f>
IF('各会計、関係団体の財政状況及び健全化判断比率'!BS8="","",'各会計、関係団体の財政状況及び健全化判断比率'!BS8)</f>
        <v>
佐倉緑の基金</v>
      </c>
      <c r="CR35" s="355"/>
      <c r="CS35" s="355"/>
      <c r="CT35" s="355"/>
      <c r="CU35" s="355"/>
      <c r="CV35" s="355"/>
      <c r="CW35" s="355"/>
      <c r="CX35" s="355"/>
      <c r="CY35" s="355"/>
      <c r="CZ35" s="355"/>
      <c r="DA35" s="355"/>
      <c r="DB35" s="355"/>
      <c r="DC35" s="355"/>
      <c r="DD35" s="355"/>
      <c r="DE35" s="355"/>
      <c r="DG35" s="352" t="str">
        <f>
IF('各会計、関係団体の財政状況及び健全化判断比率'!BR8="","",'各会計、関係団体の財政状況及び健全化判断比率'!BR8)</f>
        <v/>
      </c>
      <c r="DH35" s="352"/>
      <c r="DI35" s="198"/>
    </row>
    <row r="36" spans="1:113" ht="32.25" customHeight="1" x14ac:dyDescent="0.15">
      <c r="A36" s="171"/>
      <c r="B36" s="195"/>
      <c r="C36" s="354">
        <f>
IF(E36="","",C35+1)</f>
        <v>
3</v>
      </c>
      <c r="D36" s="354"/>
      <c r="E36" s="355" t="str">
        <f>
IF('各会計、関係団体の財政状況及び健全化判断比率'!B9="","",'各会計、関係団体の財政状況及び健全化判断比率'!B9)</f>
        <v>
災害共済事業特別会計</v>
      </c>
      <c r="F36" s="355"/>
      <c r="G36" s="355"/>
      <c r="H36" s="355"/>
      <c r="I36" s="355"/>
      <c r="J36" s="355"/>
      <c r="K36" s="355"/>
      <c r="L36" s="355"/>
      <c r="M36" s="355"/>
      <c r="N36" s="355"/>
      <c r="O36" s="355"/>
      <c r="P36" s="355"/>
      <c r="Q36" s="355"/>
      <c r="R36" s="355"/>
      <c r="S36" s="355"/>
      <c r="T36" s="171"/>
      <c r="U36" s="354">
        <f t="shared" ref="U36:U43" si="4">
IF(W36="","",U35+1)</f>
        <v>
6</v>
      </c>
      <c r="V36" s="354"/>
      <c r="W36" s="355" t="str">
        <f>
IF('各会計、関係団体の財政状況及び健全化判断比率'!B30="","",'各会計、関係団体の財政状況及び健全化判断比率'!B30)</f>
        <v>
後期高齢者医療特別会計</v>
      </c>
      <c r="X36" s="355"/>
      <c r="Y36" s="355"/>
      <c r="Z36" s="355"/>
      <c r="AA36" s="355"/>
      <c r="AB36" s="355"/>
      <c r="AC36" s="355"/>
      <c r="AD36" s="355"/>
      <c r="AE36" s="355"/>
      <c r="AF36" s="355"/>
      <c r="AG36" s="355"/>
      <c r="AH36" s="355"/>
      <c r="AI36" s="355"/>
      <c r="AJ36" s="355"/>
      <c r="AK36" s="355"/>
      <c r="AL36" s="171"/>
      <c r="AM36" s="354" t="str">
        <f t="shared" si="0"/>
        <v/>
      </c>
      <c r="AN36" s="354"/>
      <c r="AO36" s="355"/>
      <c r="AP36" s="355"/>
      <c r="AQ36" s="355"/>
      <c r="AR36" s="355"/>
      <c r="AS36" s="355"/>
      <c r="AT36" s="355"/>
      <c r="AU36" s="355"/>
      <c r="AV36" s="355"/>
      <c r="AW36" s="355"/>
      <c r="AX36" s="355"/>
      <c r="AY36" s="355"/>
      <c r="AZ36" s="355"/>
      <c r="BA36" s="355"/>
      <c r="BB36" s="355"/>
      <c r="BC36" s="355"/>
      <c r="BD36" s="171"/>
      <c r="BE36" s="354" t="str">
        <f t="shared" si="1"/>
        <v/>
      </c>
      <c r="BF36" s="354"/>
      <c r="BG36" s="355"/>
      <c r="BH36" s="355"/>
      <c r="BI36" s="355"/>
      <c r="BJ36" s="355"/>
      <c r="BK36" s="355"/>
      <c r="BL36" s="355"/>
      <c r="BM36" s="355"/>
      <c r="BN36" s="355"/>
      <c r="BO36" s="355"/>
      <c r="BP36" s="355"/>
      <c r="BQ36" s="355"/>
      <c r="BR36" s="355"/>
      <c r="BS36" s="355"/>
      <c r="BT36" s="355"/>
      <c r="BU36" s="355"/>
      <c r="BV36" s="171"/>
      <c r="BW36" s="354">
        <f t="shared" si="2"/>
        <v>
12</v>
      </c>
      <c r="BX36" s="354"/>
      <c r="BY36" s="355" t="str">
        <f>
IF('各会計、関係団体の財政状況及び健全化判断比率'!B70="","",'各会計、関係団体の財政状況及び健全化判断比率'!B70)</f>
        <v>
千葉県市町村総合事務組合（千葉県自治研修センター特別会計）</v>
      </c>
      <c r="BZ36" s="355"/>
      <c r="CA36" s="355"/>
      <c r="CB36" s="355"/>
      <c r="CC36" s="355"/>
      <c r="CD36" s="355"/>
      <c r="CE36" s="355"/>
      <c r="CF36" s="355"/>
      <c r="CG36" s="355"/>
      <c r="CH36" s="355"/>
      <c r="CI36" s="355"/>
      <c r="CJ36" s="355"/>
      <c r="CK36" s="355"/>
      <c r="CL36" s="355"/>
      <c r="CM36" s="355"/>
      <c r="CN36" s="171"/>
      <c r="CO36" s="354">
        <f t="shared" si="3"/>
        <v>
22</v>
      </c>
      <c r="CP36" s="354"/>
      <c r="CQ36" s="355" t="str">
        <f>
IF('各会計、関係団体の財政状況及び健全化判断比率'!BS9="","",'各会計、関係団体の財政状況及び健全化判断比率'!BS9)</f>
        <v>
印旛郡市文化財センター</v>
      </c>
      <c r="CR36" s="355"/>
      <c r="CS36" s="355"/>
      <c r="CT36" s="355"/>
      <c r="CU36" s="355"/>
      <c r="CV36" s="355"/>
      <c r="CW36" s="355"/>
      <c r="CX36" s="355"/>
      <c r="CY36" s="355"/>
      <c r="CZ36" s="355"/>
      <c r="DA36" s="355"/>
      <c r="DB36" s="355"/>
      <c r="DC36" s="355"/>
      <c r="DD36" s="355"/>
      <c r="DE36" s="355"/>
      <c r="DG36" s="352" t="str">
        <f>
IF('各会計、関係団体の財政状況及び健全化判断比率'!BR9="","",'各会計、関係団体の財政状況及び健全化判断比率'!BR9)</f>
        <v/>
      </c>
      <c r="DH36" s="352"/>
      <c r="DI36" s="198"/>
    </row>
    <row r="37" spans="1:113" ht="32.25" customHeight="1" x14ac:dyDescent="0.15">
      <c r="A37" s="171"/>
      <c r="B37" s="195"/>
      <c r="C37" s="354" t="str">
        <f>
IF(E37="","",C36+1)</f>
        <v/>
      </c>
      <c r="D37" s="354"/>
      <c r="E37" s="355" t="str">
        <f>
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1"/>
      <c r="U37" s="354" t="str">
        <f t="shared" si="4"/>
        <v/>
      </c>
      <c r="V37" s="354"/>
      <c r="W37" s="355"/>
      <c r="X37" s="355"/>
      <c r="Y37" s="355"/>
      <c r="Z37" s="355"/>
      <c r="AA37" s="355"/>
      <c r="AB37" s="355"/>
      <c r="AC37" s="355"/>
      <c r="AD37" s="355"/>
      <c r="AE37" s="355"/>
      <c r="AF37" s="355"/>
      <c r="AG37" s="355"/>
      <c r="AH37" s="355"/>
      <c r="AI37" s="355"/>
      <c r="AJ37" s="355"/>
      <c r="AK37" s="355"/>
      <c r="AL37" s="171"/>
      <c r="AM37" s="354" t="str">
        <f t="shared" si="0"/>
        <v/>
      </c>
      <c r="AN37" s="354"/>
      <c r="AO37" s="355"/>
      <c r="AP37" s="355"/>
      <c r="AQ37" s="355"/>
      <c r="AR37" s="355"/>
      <c r="AS37" s="355"/>
      <c r="AT37" s="355"/>
      <c r="AU37" s="355"/>
      <c r="AV37" s="355"/>
      <c r="AW37" s="355"/>
      <c r="AX37" s="355"/>
      <c r="AY37" s="355"/>
      <c r="AZ37" s="355"/>
      <c r="BA37" s="355"/>
      <c r="BB37" s="355"/>
      <c r="BC37" s="355"/>
      <c r="BD37" s="171"/>
      <c r="BE37" s="354" t="str">
        <f t="shared" si="1"/>
        <v/>
      </c>
      <c r="BF37" s="354"/>
      <c r="BG37" s="355"/>
      <c r="BH37" s="355"/>
      <c r="BI37" s="355"/>
      <c r="BJ37" s="355"/>
      <c r="BK37" s="355"/>
      <c r="BL37" s="355"/>
      <c r="BM37" s="355"/>
      <c r="BN37" s="355"/>
      <c r="BO37" s="355"/>
      <c r="BP37" s="355"/>
      <c r="BQ37" s="355"/>
      <c r="BR37" s="355"/>
      <c r="BS37" s="355"/>
      <c r="BT37" s="355"/>
      <c r="BU37" s="355"/>
      <c r="BV37" s="171"/>
      <c r="BW37" s="354">
        <f t="shared" si="2"/>
        <v>
13</v>
      </c>
      <c r="BX37" s="354"/>
      <c r="BY37" s="355" t="str">
        <f>
IF('各会計、関係団体の財政状況及び健全化判断比率'!B71="","",'各会計、関係団体の財政状況及び健全化判断比率'!B71)</f>
        <v>
千葉県市町村総合事務組合（千葉県市町村交通災害共済特別会計）</v>
      </c>
      <c r="BZ37" s="355"/>
      <c r="CA37" s="355"/>
      <c r="CB37" s="355"/>
      <c r="CC37" s="355"/>
      <c r="CD37" s="355"/>
      <c r="CE37" s="355"/>
      <c r="CF37" s="355"/>
      <c r="CG37" s="355"/>
      <c r="CH37" s="355"/>
      <c r="CI37" s="355"/>
      <c r="CJ37" s="355"/>
      <c r="CK37" s="355"/>
      <c r="CL37" s="355"/>
      <c r="CM37" s="355"/>
      <c r="CN37" s="171"/>
      <c r="CO37" s="354" t="str">
        <f t="shared" si="3"/>
        <v/>
      </c>
      <c r="CP37" s="354"/>
      <c r="CQ37" s="355" t="str">
        <f>
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
IF('各会計、関係団体の財政状況及び健全化判断比率'!BR10="","",'各会計、関係団体の財政状況及び健全化判断比率'!BR10)</f>
        <v/>
      </c>
      <c r="DH37" s="352"/>
      <c r="DI37" s="198"/>
    </row>
    <row r="38" spans="1:113" ht="32.25" customHeight="1" x14ac:dyDescent="0.15">
      <c r="A38" s="171"/>
      <c r="B38" s="195"/>
      <c r="C38" s="354" t="str">
        <f t="shared" ref="C38:C43" si="5">
IF(E38="","",C37+1)</f>
        <v/>
      </c>
      <c r="D38" s="354"/>
      <c r="E38" s="355" t="str">
        <f>
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1"/>
      <c r="U38" s="354" t="str">
        <f t="shared" si="4"/>
        <v/>
      </c>
      <c r="V38" s="354"/>
      <c r="W38" s="355"/>
      <c r="X38" s="355"/>
      <c r="Y38" s="355"/>
      <c r="Z38" s="355"/>
      <c r="AA38" s="355"/>
      <c r="AB38" s="355"/>
      <c r="AC38" s="355"/>
      <c r="AD38" s="355"/>
      <c r="AE38" s="355"/>
      <c r="AF38" s="355"/>
      <c r="AG38" s="355"/>
      <c r="AH38" s="355"/>
      <c r="AI38" s="355"/>
      <c r="AJ38" s="355"/>
      <c r="AK38" s="355"/>
      <c r="AL38" s="171"/>
      <c r="AM38" s="354" t="str">
        <f t="shared" si="0"/>
        <v/>
      </c>
      <c r="AN38" s="354"/>
      <c r="AO38" s="355"/>
      <c r="AP38" s="355"/>
      <c r="AQ38" s="355"/>
      <c r="AR38" s="355"/>
      <c r="AS38" s="355"/>
      <c r="AT38" s="355"/>
      <c r="AU38" s="355"/>
      <c r="AV38" s="355"/>
      <c r="AW38" s="355"/>
      <c r="AX38" s="355"/>
      <c r="AY38" s="355"/>
      <c r="AZ38" s="355"/>
      <c r="BA38" s="355"/>
      <c r="BB38" s="355"/>
      <c r="BC38" s="355"/>
      <c r="BD38" s="171"/>
      <c r="BE38" s="354" t="str">
        <f t="shared" si="1"/>
        <v/>
      </c>
      <c r="BF38" s="354"/>
      <c r="BG38" s="355"/>
      <c r="BH38" s="355"/>
      <c r="BI38" s="355"/>
      <c r="BJ38" s="355"/>
      <c r="BK38" s="355"/>
      <c r="BL38" s="355"/>
      <c r="BM38" s="355"/>
      <c r="BN38" s="355"/>
      <c r="BO38" s="355"/>
      <c r="BP38" s="355"/>
      <c r="BQ38" s="355"/>
      <c r="BR38" s="355"/>
      <c r="BS38" s="355"/>
      <c r="BT38" s="355"/>
      <c r="BU38" s="355"/>
      <c r="BV38" s="171"/>
      <c r="BW38" s="354">
        <f t="shared" si="2"/>
        <v>
14</v>
      </c>
      <c r="BX38" s="354"/>
      <c r="BY38" s="355" t="str">
        <f>
IF('各会計、関係団体の財政状況及び健全化判断比率'!B72="","",'各会計、関係団体の財政状況及び健全化判断比率'!B72)</f>
        <v>
千葉県後期高齢者医療広域連合（一般会計）</v>
      </c>
      <c r="BZ38" s="355"/>
      <c r="CA38" s="355"/>
      <c r="CB38" s="355"/>
      <c r="CC38" s="355"/>
      <c r="CD38" s="355"/>
      <c r="CE38" s="355"/>
      <c r="CF38" s="355"/>
      <c r="CG38" s="355"/>
      <c r="CH38" s="355"/>
      <c r="CI38" s="355"/>
      <c r="CJ38" s="355"/>
      <c r="CK38" s="355"/>
      <c r="CL38" s="355"/>
      <c r="CM38" s="355"/>
      <c r="CN38" s="171"/>
      <c r="CO38" s="354" t="str">
        <f t="shared" si="3"/>
        <v/>
      </c>
      <c r="CP38" s="354"/>
      <c r="CQ38" s="355" t="str">
        <f>
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
IF('各会計、関係団体の財政状況及び健全化判断比率'!BR11="","",'各会計、関係団体の財政状況及び健全化判断比率'!BR11)</f>
        <v/>
      </c>
      <c r="DH38" s="352"/>
      <c r="DI38" s="198"/>
    </row>
    <row r="39" spans="1:113" ht="32.25" customHeight="1" x14ac:dyDescent="0.15">
      <c r="A39" s="171"/>
      <c r="B39" s="195"/>
      <c r="C39" s="354" t="str">
        <f t="shared" si="5"/>
        <v/>
      </c>
      <c r="D39" s="354"/>
      <c r="E39" s="355" t="str">
        <f>
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1"/>
      <c r="U39" s="354" t="str">
        <f t="shared" si="4"/>
        <v/>
      </c>
      <c r="V39" s="354"/>
      <c r="W39" s="355"/>
      <c r="X39" s="355"/>
      <c r="Y39" s="355"/>
      <c r="Z39" s="355"/>
      <c r="AA39" s="355"/>
      <c r="AB39" s="355"/>
      <c r="AC39" s="355"/>
      <c r="AD39" s="355"/>
      <c r="AE39" s="355"/>
      <c r="AF39" s="355"/>
      <c r="AG39" s="355"/>
      <c r="AH39" s="355"/>
      <c r="AI39" s="355"/>
      <c r="AJ39" s="355"/>
      <c r="AK39" s="355"/>
      <c r="AL39" s="171"/>
      <c r="AM39" s="354" t="str">
        <f t="shared" si="0"/>
        <v/>
      </c>
      <c r="AN39" s="354"/>
      <c r="AO39" s="355"/>
      <c r="AP39" s="355"/>
      <c r="AQ39" s="355"/>
      <c r="AR39" s="355"/>
      <c r="AS39" s="355"/>
      <c r="AT39" s="355"/>
      <c r="AU39" s="355"/>
      <c r="AV39" s="355"/>
      <c r="AW39" s="355"/>
      <c r="AX39" s="355"/>
      <c r="AY39" s="355"/>
      <c r="AZ39" s="355"/>
      <c r="BA39" s="355"/>
      <c r="BB39" s="355"/>
      <c r="BC39" s="355"/>
      <c r="BD39" s="171"/>
      <c r="BE39" s="354" t="str">
        <f t="shared" si="1"/>
        <v/>
      </c>
      <c r="BF39" s="354"/>
      <c r="BG39" s="355"/>
      <c r="BH39" s="355"/>
      <c r="BI39" s="355"/>
      <c r="BJ39" s="355"/>
      <c r="BK39" s="355"/>
      <c r="BL39" s="355"/>
      <c r="BM39" s="355"/>
      <c r="BN39" s="355"/>
      <c r="BO39" s="355"/>
      <c r="BP39" s="355"/>
      <c r="BQ39" s="355"/>
      <c r="BR39" s="355"/>
      <c r="BS39" s="355"/>
      <c r="BT39" s="355"/>
      <c r="BU39" s="355"/>
      <c r="BV39" s="171"/>
      <c r="BW39" s="354">
        <f t="shared" si="2"/>
        <v>
15</v>
      </c>
      <c r="BX39" s="354"/>
      <c r="BY39" s="355" t="str">
        <f>
IF('各会計、関係団体の財政状況及び健全化判断比率'!B73="","",'各会計、関係団体の財政状況及び健全化判断比率'!B73)</f>
        <v>
千葉県後期高齢者医療広域連合（後期高齢者医療特別会計）</v>
      </c>
      <c r="BZ39" s="355"/>
      <c r="CA39" s="355"/>
      <c r="CB39" s="355"/>
      <c r="CC39" s="355"/>
      <c r="CD39" s="355"/>
      <c r="CE39" s="355"/>
      <c r="CF39" s="355"/>
      <c r="CG39" s="355"/>
      <c r="CH39" s="355"/>
      <c r="CI39" s="355"/>
      <c r="CJ39" s="355"/>
      <c r="CK39" s="355"/>
      <c r="CL39" s="355"/>
      <c r="CM39" s="355"/>
      <c r="CN39" s="171"/>
      <c r="CO39" s="354" t="str">
        <f t="shared" si="3"/>
        <v/>
      </c>
      <c r="CP39" s="354"/>
      <c r="CQ39" s="355" t="str">
        <f>
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
IF('各会計、関係団体の財政状況及び健全化判断比率'!BR12="","",'各会計、関係団体の財政状況及び健全化判断比率'!BR12)</f>
        <v/>
      </c>
      <c r="DH39" s="352"/>
      <c r="DI39" s="198"/>
    </row>
    <row r="40" spans="1:113" ht="32.25" customHeight="1" x14ac:dyDescent="0.15">
      <c r="A40" s="171"/>
      <c r="B40" s="195"/>
      <c r="C40" s="354" t="str">
        <f t="shared" si="5"/>
        <v/>
      </c>
      <c r="D40" s="354"/>
      <c r="E40" s="355" t="str">
        <f>
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1"/>
      <c r="U40" s="354" t="str">
        <f t="shared" si="4"/>
        <v/>
      </c>
      <c r="V40" s="354"/>
      <c r="W40" s="355"/>
      <c r="X40" s="355"/>
      <c r="Y40" s="355"/>
      <c r="Z40" s="355"/>
      <c r="AA40" s="355"/>
      <c r="AB40" s="355"/>
      <c r="AC40" s="355"/>
      <c r="AD40" s="355"/>
      <c r="AE40" s="355"/>
      <c r="AF40" s="355"/>
      <c r="AG40" s="355"/>
      <c r="AH40" s="355"/>
      <c r="AI40" s="355"/>
      <c r="AJ40" s="355"/>
      <c r="AK40" s="355"/>
      <c r="AL40" s="171"/>
      <c r="AM40" s="354" t="str">
        <f t="shared" si="0"/>
        <v/>
      </c>
      <c r="AN40" s="354"/>
      <c r="AO40" s="355"/>
      <c r="AP40" s="355"/>
      <c r="AQ40" s="355"/>
      <c r="AR40" s="355"/>
      <c r="AS40" s="355"/>
      <c r="AT40" s="355"/>
      <c r="AU40" s="355"/>
      <c r="AV40" s="355"/>
      <c r="AW40" s="355"/>
      <c r="AX40" s="355"/>
      <c r="AY40" s="355"/>
      <c r="AZ40" s="355"/>
      <c r="BA40" s="355"/>
      <c r="BB40" s="355"/>
      <c r="BC40" s="355"/>
      <c r="BD40" s="171"/>
      <c r="BE40" s="354" t="str">
        <f t="shared" si="1"/>
        <v/>
      </c>
      <c r="BF40" s="354"/>
      <c r="BG40" s="355"/>
      <c r="BH40" s="355"/>
      <c r="BI40" s="355"/>
      <c r="BJ40" s="355"/>
      <c r="BK40" s="355"/>
      <c r="BL40" s="355"/>
      <c r="BM40" s="355"/>
      <c r="BN40" s="355"/>
      <c r="BO40" s="355"/>
      <c r="BP40" s="355"/>
      <c r="BQ40" s="355"/>
      <c r="BR40" s="355"/>
      <c r="BS40" s="355"/>
      <c r="BT40" s="355"/>
      <c r="BU40" s="355"/>
      <c r="BV40" s="171"/>
      <c r="BW40" s="354">
        <f t="shared" si="2"/>
        <v>
16</v>
      </c>
      <c r="BX40" s="354"/>
      <c r="BY40" s="355" t="str">
        <f>
IF('各会計、関係団体の財政状況及び健全化判断比率'!B74="","",'各会計、関係団体の財政状況及び健全化判断比率'!B74)</f>
        <v>
佐倉市、酒々井町清掃組合（一般会計）</v>
      </c>
      <c r="BZ40" s="355"/>
      <c r="CA40" s="355"/>
      <c r="CB40" s="355"/>
      <c r="CC40" s="355"/>
      <c r="CD40" s="355"/>
      <c r="CE40" s="355"/>
      <c r="CF40" s="355"/>
      <c r="CG40" s="355"/>
      <c r="CH40" s="355"/>
      <c r="CI40" s="355"/>
      <c r="CJ40" s="355"/>
      <c r="CK40" s="355"/>
      <c r="CL40" s="355"/>
      <c r="CM40" s="355"/>
      <c r="CN40" s="171"/>
      <c r="CO40" s="354" t="str">
        <f t="shared" si="3"/>
        <v/>
      </c>
      <c r="CP40" s="354"/>
      <c r="CQ40" s="355" t="str">
        <f>
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
IF('各会計、関係団体の財政状況及び健全化判断比率'!BR13="","",'各会計、関係団体の財政状況及び健全化判断比率'!BR13)</f>
        <v/>
      </c>
      <c r="DH40" s="352"/>
      <c r="DI40" s="198"/>
    </row>
    <row r="41" spans="1:113" ht="32.25" customHeight="1" x14ac:dyDescent="0.15">
      <c r="A41" s="171"/>
      <c r="B41" s="195"/>
      <c r="C41" s="354" t="str">
        <f t="shared" si="5"/>
        <v/>
      </c>
      <c r="D41" s="354"/>
      <c r="E41" s="355" t="str">
        <f>
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1"/>
      <c r="U41" s="354" t="str">
        <f t="shared" si="4"/>
        <v/>
      </c>
      <c r="V41" s="354"/>
      <c r="W41" s="355"/>
      <c r="X41" s="355"/>
      <c r="Y41" s="355"/>
      <c r="Z41" s="355"/>
      <c r="AA41" s="355"/>
      <c r="AB41" s="355"/>
      <c r="AC41" s="355"/>
      <c r="AD41" s="355"/>
      <c r="AE41" s="355"/>
      <c r="AF41" s="355"/>
      <c r="AG41" s="355"/>
      <c r="AH41" s="355"/>
      <c r="AI41" s="355"/>
      <c r="AJ41" s="355"/>
      <c r="AK41" s="355"/>
      <c r="AL41" s="171"/>
      <c r="AM41" s="354" t="str">
        <f t="shared" si="0"/>
        <v/>
      </c>
      <c r="AN41" s="354"/>
      <c r="AO41" s="355"/>
      <c r="AP41" s="355"/>
      <c r="AQ41" s="355"/>
      <c r="AR41" s="355"/>
      <c r="AS41" s="355"/>
      <c r="AT41" s="355"/>
      <c r="AU41" s="355"/>
      <c r="AV41" s="355"/>
      <c r="AW41" s="355"/>
      <c r="AX41" s="355"/>
      <c r="AY41" s="355"/>
      <c r="AZ41" s="355"/>
      <c r="BA41" s="355"/>
      <c r="BB41" s="355"/>
      <c r="BC41" s="355"/>
      <c r="BD41" s="171"/>
      <c r="BE41" s="354" t="str">
        <f t="shared" si="1"/>
        <v/>
      </c>
      <c r="BF41" s="354"/>
      <c r="BG41" s="355"/>
      <c r="BH41" s="355"/>
      <c r="BI41" s="355"/>
      <c r="BJ41" s="355"/>
      <c r="BK41" s="355"/>
      <c r="BL41" s="355"/>
      <c r="BM41" s="355"/>
      <c r="BN41" s="355"/>
      <c r="BO41" s="355"/>
      <c r="BP41" s="355"/>
      <c r="BQ41" s="355"/>
      <c r="BR41" s="355"/>
      <c r="BS41" s="355"/>
      <c r="BT41" s="355"/>
      <c r="BU41" s="355"/>
      <c r="BV41" s="171"/>
      <c r="BW41" s="354">
        <f t="shared" si="2"/>
        <v>
17</v>
      </c>
      <c r="BX41" s="354"/>
      <c r="BY41" s="355" t="str">
        <f>
IF('各会計、関係団体の財政状況及び健全化判断比率'!B75="","",'各会計、関係団体の財政状況及び健全化判断比率'!B75)</f>
        <v>
佐倉市八街市酒々井町消防組合（一般会計）</v>
      </c>
      <c r="BZ41" s="355"/>
      <c r="CA41" s="355"/>
      <c r="CB41" s="355"/>
      <c r="CC41" s="355"/>
      <c r="CD41" s="355"/>
      <c r="CE41" s="355"/>
      <c r="CF41" s="355"/>
      <c r="CG41" s="355"/>
      <c r="CH41" s="355"/>
      <c r="CI41" s="355"/>
      <c r="CJ41" s="355"/>
      <c r="CK41" s="355"/>
      <c r="CL41" s="355"/>
      <c r="CM41" s="355"/>
      <c r="CN41" s="171"/>
      <c r="CO41" s="354" t="str">
        <f t="shared" si="3"/>
        <v/>
      </c>
      <c r="CP41" s="354"/>
      <c r="CQ41" s="355" t="str">
        <f>
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
IF('各会計、関係団体の財政状況及び健全化判断比率'!BR14="","",'各会計、関係団体の財政状況及び健全化判断比率'!BR14)</f>
        <v/>
      </c>
      <c r="DH41" s="352"/>
      <c r="DI41" s="198"/>
    </row>
    <row r="42" spans="1:113" ht="32.25" customHeight="1" x14ac:dyDescent="0.15">
      <c r="B42" s="195"/>
      <c r="C42" s="354" t="str">
        <f t="shared" si="5"/>
        <v/>
      </c>
      <c r="D42" s="354"/>
      <c r="E42" s="355" t="str">
        <f>
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1"/>
      <c r="U42" s="354" t="str">
        <f t="shared" si="4"/>
        <v/>
      </c>
      <c r="V42" s="354"/>
      <c r="W42" s="355"/>
      <c r="X42" s="355"/>
      <c r="Y42" s="355"/>
      <c r="Z42" s="355"/>
      <c r="AA42" s="355"/>
      <c r="AB42" s="355"/>
      <c r="AC42" s="355"/>
      <c r="AD42" s="355"/>
      <c r="AE42" s="355"/>
      <c r="AF42" s="355"/>
      <c r="AG42" s="355"/>
      <c r="AH42" s="355"/>
      <c r="AI42" s="355"/>
      <c r="AJ42" s="355"/>
      <c r="AK42" s="355"/>
      <c r="AL42" s="171"/>
      <c r="AM42" s="354" t="str">
        <f t="shared" si="0"/>
        <v/>
      </c>
      <c r="AN42" s="354"/>
      <c r="AO42" s="355"/>
      <c r="AP42" s="355"/>
      <c r="AQ42" s="355"/>
      <c r="AR42" s="355"/>
      <c r="AS42" s="355"/>
      <c r="AT42" s="355"/>
      <c r="AU42" s="355"/>
      <c r="AV42" s="355"/>
      <c r="AW42" s="355"/>
      <c r="AX42" s="355"/>
      <c r="AY42" s="355"/>
      <c r="AZ42" s="355"/>
      <c r="BA42" s="355"/>
      <c r="BB42" s="355"/>
      <c r="BC42" s="355"/>
      <c r="BD42" s="171"/>
      <c r="BE42" s="354" t="str">
        <f t="shared" si="1"/>
        <v/>
      </c>
      <c r="BF42" s="354"/>
      <c r="BG42" s="355"/>
      <c r="BH42" s="355"/>
      <c r="BI42" s="355"/>
      <c r="BJ42" s="355"/>
      <c r="BK42" s="355"/>
      <c r="BL42" s="355"/>
      <c r="BM42" s="355"/>
      <c r="BN42" s="355"/>
      <c r="BO42" s="355"/>
      <c r="BP42" s="355"/>
      <c r="BQ42" s="355"/>
      <c r="BR42" s="355"/>
      <c r="BS42" s="355"/>
      <c r="BT42" s="355"/>
      <c r="BU42" s="355"/>
      <c r="BV42" s="171"/>
      <c r="BW42" s="354">
        <f t="shared" si="2"/>
        <v>
18</v>
      </c>
      <c r="BX42" s="354"/>
      <c r="BY42" s="355" t="str">
        <f>
IF('各会計、関係団体の財政状況及び健全化判断比率'!B76="","",'各会計、関係団体の財政状況及び健全化判断比率'!B76)</f>
        <v>
印旛衛生施設管理組合（一般会計）</v>
      </c>
      <c r="BZ42" s="355"/>
      <c r="CA42" s="355"/>
      <c r="CB42" s="355"/>
      <c r="CC42" s="355"/>
      <c r="CD42" s="355"/>
      <c r="CE42" s="355"/>
      <c r="CF42" s="355"/>
      <c r="CG42" s="355"/>
      <c r="CH42" s="355"/>
      <c r="CI42" s="355"/>
      <c r="CJ42" s="355"/>
      <c r="CK42" s="355"/>
      <c r="CL42" s="355"/>
      <c r="CM42" s="355"/>
      <c r="CN42" s="171"/>
      <c r="CO42" s="354" t="str">
        <f t="shared" si="3"/>
        <v/>
      </c>
      <c r="CP42" s="354"/>
      <c r="CQ42" s="355" t="str">
        <f>
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
IF('各会計、関係団体の財政状況及び健全化判断比率'!BR15="","",'各会計、関係団体の財政状況及び健全化判断比率'!BR15)</f>
        <v/>
      </c>
      <c r="DH42" s="352"/>
      <c r="DI42" s="198"/>
    </row>
    <row r="43" spans="1:113" ht="32.25" customHeight="1" x14ac:dyDescent="0.15">
      <c r="B43" s="195"/>
      <c r="C43" s="354" t="str">
        <f t="shared" si="5"/>
        <v/>
      </c>
      <c r="D43" s="354"/>
      <c r="E43" s="355" t="str">
        <f>
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1"/>
      <c r="U43" s="354" t="str">
        <f t="shared" si="4"/>
        <v/>
      </c>
      <c r="V43" s="354"/>
      <c r="W43" s="355"/>
      <c r="X43" s="355"/>
      <c r="Y43" s="355"/>
      <c r="Z43" s="355"/>
      <c r="AA43" s="355"/>
      <c r="AB43" s="355"/>
      <c r="AC43" s="355"/>
      <c r="AD43" s="355"/>
      <c r="AE43" s="355"/>
      <c r="AF43" s="355"/>
      <c r="AG43" s="355"/>
      <c r="AH43" s="355"/>
      <c r="AI43" s="355"/>
      <c r="AJ43" s="355"/>
      <c r="AK43" s="355"/>
      <c r="AL43" s="171"/>
      <c r="AM43" s="354" t="str">
        <f t="shared" si="0"/>
        <v/>
      </c>
      <c r="AN43" s="354"/>
      <c r="AO43" s="355"/>
      <c r="AP43" s="355"/>
      <c r="AQ43" s="355"/>
      <c r="AR43" s="355"/>
      <c r="AS43" s="355"/>
      <c r="AT43" s="355"/>
      <c r="AU43" s="355"/>
      <c r="AV43" s="355"/>
      <c r="AW43" s="355"/>
      <c r="AX43" s="355"/>
      <c r="AY43" s="355"/>
      <c r="AZ43" s="355"/>
      <c r="BA43" s="355"/>
      <c r="BB43" s="355"/>
      <c r="BC43" s="355"/>
      <c r="BD43" s="171"/>
      <c r="BE43" s="354" t="str">
        <f t="shared" si="1"/>
        <v/>
      </c>
      <c r="BF43" s="354"/>
      <c r="BG43" s="355"/>
      <c r="BH43" s="355"/>
      <c r="BI43" s="355"/>
      <c r="BJ43" s="355"/>
      <c r="BK43" s="355"/>
      <c r="BL43" s="355"/>
      <c r="BM43" s="355"/>
      <c r="BN43" s="355"/>
      <c r="BO43" s="355"/>
      <c r="BP43" s="355"/>
      <c r="BQ43" s="355"/>
      <c r="BR43" s="355"/>
      <c r="BS43" s="355"/>
      <c r="BT43" s="355"/>
      <c r="BU43" s="355"/>
      <c r="BV43" s="171"/>
      <c r="BW43" s="354">
        <f t="shared" si="2"/>
        <v>
19</v>
      </c>
      <c r="BX43" s="354"/>
      <c r="BY43" s="355" t="str">
        <f>
IF('各会計、関係団体の財政状況及び健全化判断比率'!B77="","",'各会計、関係団体の財政状況及び健全化判断比率'!B77)</f>
        <v>
佐倉市、四街道市、酒々井町葬祭組合（一般会計）</v>
      </c>
      <c r="BZ43" s="355"/>
      <c r="CA43" s="355"/>
      <c r="CB43" s="355"/>
      <c r="CC43" s="355"/>
      <c r="CD43" s="355"/>
      <c r="CE43" s="355"/>
      <c r="CF43" s="355"/>
      <c r="CG43" s="355"/>
      <c r="CH43" s="355"/>
      <c r="CI43" s="355"/>
      <c r="CJ43" s="355"/>
      <c r="CK43" s="355"/>
      <c r="CL43" s="355"/>
      <c r="CM43" s="355"/>
      <c r="CN43" s="171"/>
      <c r="CO43" s="354" t="str">
        <f t="shared" si="3"/>
        <v/>
      </c>
      <c r="CP43" s="354"/>
      <c r="CQ43" s="355" t="str">
        <f>
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
IF('各会計、関係団体の財政状況及び健全化判断比率'!BR16="","",'各会計、関係団体の財政状況及び健全化判断比率'!BR16)</f>
        <v/>
      </c>
      <c r="DH43" s="352"/>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
206</v>
      </c>
      <c r="E46" s="351" t="s">
        <v>
207</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
208</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
209</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
210</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
211</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
212</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
213</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
214</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KlIRQxIfv9Dc3rC61KojvA6RnvT9oczEudPDk7bW7dkN4nEWsA4qnsOv1rJGmkTknIkrfxN4L+/DSSjYNH9oZA==" saltValue="qqUm6YzuspHOdfPQ/QLa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
&amp;C&amp;P/&amp;N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4" customWidth="1"/>
    <col min="2" max="2" width="2.375" style="204" customWidth="1"/>
    <col min="3" max="16" width="2.625" style="204" customWidth="1"/>
    <col min="17" max="17" width="2.375" style="204" customWidth="1"/>
    <col min="18" max="95" width="1.625" style="204" customWidth="1"/>
    <col min="96" max="133" width="1.625" style="216" customWidth="1"/>
    <col min="134" max="143" width="1.6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704" t="s">
        <v>
215</v>
      </c>
      <c r="DI1" s="705"/>
      <c r="DJ1" s="705"/>
      <c r="DK1" s="705"/>
      <c r="DL1" s="705"/>
      <c r="DM1" s="705"/>
      <c r="DN1" s="706"/>
      <c r="DO1" s="204"/>
      <c r="DP1" s="704" t="s">
        <v>
216</v>
      </c>
      <c r="DQ1" s="705"/>
      <c r="DR1" s="705"/>
      <c r="DS1" s="705"/>
      <c r="DT1" s="705"/>
      <c r="DU1" s="705"/>
      <c r="DV1" s="705"/>
      <c r="DW1" s="705"/>
      <c r="DX1" s="705"/>
      <c r="DY1" s="705"/>
      <c r="DZ1" s="705"/>
      <c r="EA1" s="705"/>
      <c r="EB1" s="705"/>
      <c r="EC1" s="706"/>
      <c r="ED1" s="203"/>
      <c r="EE1" s="203"/>
      <c r="EF1" s="203"/>
      <c r="EG1" s="203"/>
      <c r="EH1" s="203"/>
      <c r="EI1" s="203"/>
      <c r="EJ1" s="203"/>
      <c r="EK1" s="203"/>
      <c r="EL1" s="203"/>
      <c r="EM1" s="203"/>
    </row>
    <row r="2" spans="2:143" ht="22.5" customHeight="1" x14ac:dyDescent="0.15">
      <c r="B2" s="205" t="s">
        <v>
217</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666" t="s">
        <v>
218</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
219</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
220</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
1</v>
      </c>
      <c r="C4" s="667"/>
      <c r="D4" s="667"/>
      <c r="E4" s="667"/>
      <c r="F4" s="667"/>
      <c r="G4" s="667"/>
      <c r="H4" s="667"/>
      <c r="I4" s="667"/>
      <c r="J4" s="667"/>
      <c r="K4" s="667"/>
      <c r="L4" s="667"/>
      <c r="M4" s="667"/>
      <c r="N4" s="667"/>
      <c r="O4" s="667"/>
      <c r="P4" s="667"/>
      <c r="Q4" s="668"/>
      <c r="R4" s="666" t="s">
        <v>
221</v>
      </c>
      <c r="S4" s="667"/>
      <c r="T4" s="667"/>
      <c r="U4" s="667"/>
      <c r="V4" s="667"/>
      <c r="W4" s="667"/>
      <c r="X4" s="667"/>
      <c r="Y4" s="668"/>
      <c r="Z4" s="666" t="s">
        <v>
222</v>
      </c>
      <c r="AA4" s="667"/>
      <c r="AB4" s="667"/>
      <c r="AC4" s="668"/>
      <c r="AD4" s="666" t="s">
        <v>
223</v>
      </c>
      <c r="AE4" s="667"/>
      <c r="AF4" s="667"/>
      <c r="AG4" s="667"/>
      <c r="AH4" s="667"/>
      <c r="AI4" s="667"/>
      <c r="AJ4" s="667"/>
      <c r="AK4" s="668"/>
      <c r="AL4" s="666" t="s">
        <v>
222</v>
      </c>
      <c r="AM4" s="667"/>
      <c r="AN4" s="667"/>
      <c r="AO4" s="668"/>
      <c r="AP4" s="707" t="s">
        <v>
224</v>
      </c>
      <c r="AQ4" s="707"/>
      <c r="AR4" s="707"/>
      <c r="AS4" s="707"/>
      <c r="AT4" s="707"/>
      <c r="AU4" s="707"/>
      <c r="AV4" s="707"/>
      <c r="AW4" s="707"/>
      <c r="AX4" s="707"/>
      <c r="AY4" s="707"/>
      <c r="AZ4" s="707"/>
      <c r="BA4" s="707"/>
      <c r="BB4" s="707"/>
      <c r="BC4" s="707"/>
      <c r="BD4" s="707"/>
      <c r="BE4" s="707"/>
      <c r="BF4" s="707"/>
      <c r="BG4" s="707" t="s">
        <v>
225</v>
      </c>
      <c r="BH4" s="707"/>
      <c r="BI4" s="707"/>
      <c r="BJ4" s="707"/>
      <c r="BK4" s="707"/>
      <c r="BL4" s="707"/>
      <c r="BM4" s="707"/>
      <c r="BN4" s="707"/>
      <c r="BO4" s="707" t="s">
        <v>
222</v>
      </c>
      <c r="BP4" s="707"/>
      <c r="BQ4" s="707"/>
      <c r="BR4" s="707"/>
      <c r="BS4" s="707" t="s">
        <v>
226</v>
      </c>
      <c r="BT4" s="707"/>
      <c r="BU4" s="707"/>
      <c r="BV4" s="707"/>
      <c r="BW4" s="707"/>
      <c r="BX4" s="707"/>
      <c r="BY4" s="707"/>
      <c r="BZ4" s="707"/>
      <c r="CA4" s="707"/>
      <c r="CB4" s="707"/>
      <c r="CD4" s="666" t="s">
        <v>
227</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
228</v>
      </c>
      <c r="C5" s="664"/>
      <c r="D5" s="664"/>
      <c r="E5" s="664"/>
      <c r="F5" s="664"/>
      <c r="G5" s="664"/>
      <c r="H5" s="664"/>
      <c r="I5" s="664"/>
      <c r="J5" s="664"/>
      <c r="K5" s="664"/>
      <c r="L5" s="664"/>
      <c r="M5" s="664"/>
      <c r="N5" s="664"/>
      <c r="O5" s="664"/>
      <c r="P5" s="664"/>
      <c r="Q5" s="665"/>
      <c r="R5" s="660">
        <v>
24433482</v>
      </c>
      <c r="S5" s="661"/>
      <c r="T5" s="661"/>
      <c r="U5" s="661"/>
      <c r="V5" s="661"/>
      <c r="W5" s="661"/>
      <c r="X5" s="661"/>
      <c r="Y5" s="689"/>
      <c r="Z5" s="702">
        <v>
41</v>
      </c>
      <c r="AA5" s="702"/>
      <c r="AB5" s="702"/>
      <c r="AC5" s="702"/>
      <c r="AD5" s="703">
        <v>
22804430</v>
      </c>
      <c r="AE5" s="703"/>
      <c r="AF5" s="703"/>
      <c r="AG5" s="703"/>
      <c r="AH5" s="703"/>
      <c r="AI5" s="703"/>
      <c r="AJ5" s="703"/>
      <c r="AK5" s="703"/>
      <c r="AL5" s="690">
        <v>
71.7</v>
      </c>
      <c r="AM5" s="673"/>
      <c r="AN5" s="673"/>
      <c r="AO5" s="691"/>
      <c r="AP5" s="663" t="s">
        <v>
229</v>
      </c>
      <c r="AQ5" s="664"/>
      <c r="AR5" s="664"/>
      <c r="AS5" s="664"/>
      <c r="AT5" s="664"/>
      <c r="AU5" s="664"/>
      <c r="AV5" s="664"/>
      <c r="AW5" s="664"/>
      <c r="AX5" s="664"/>
      <c r="AY5" s="664"/>
      <c r="AZ5" s="664"/>
      <c r="BA5" s="664"/>
      <c r="BB5" s="664"/>
      <c r="BC5" s="664"/>
      <c r="BD5" s="664"/>
      <c r="BE5" s="664"/>
      <c r="BF5" s="665"/>
      <c r="BG5" s="614">
        <v>
22804430</v>
      </c>
      <c r="BH5" s="615"/>
      <c r="BI5" s="615"/>
      <c r="BJ5" s="615"/>
      <c r="BK5" s="615"/>
      <c r="BL5" s="615"/>
      <c r="BM5" s="615"/>
      <c r="BN5" s="616"/>
      <c r="BO5" s="650">
        <v>
93.3</v>
      </c>
      <c r="BP5" s="650"/>
      <c r="BQ5" s="650"/>
      <c r="BR5" s="650"/>
      <c r="BS5" s="651">
        <v>
1010</v>
      </c>
      <c r="BT5" s="651"/>
      <c r="BU5" s="651"/>
      <c r="BV5" s="651"/>
      <c r="BW5" s="651"/>
      <c r="BX5" s="651"/>
      <c r="BY5" s="651"/>
      <c r="BZ5" s="651"/>
      <c r="CA5" s="651"/>
      <c r="CB5" s="682"/>
      <c r="CD5" s="666" t="s">
        <v>
224</v>
      </c>
      <c r="CE5" s="667"/>
      <c r="CF5" s="667"/>
      <c r="CG5" s="667"/>
      <c r="CH5" s="667"/>
      <c r="CI5" s="667"/>
      <c r="CJ5" s="667"/>
      <c r="CK5" s="667"/>
      <c r="CL5" s="667"/>
      <c r="CM5" s="667"/>
      <c r="CN5" s="667"/>
      <c r="CO5" s="667"/>
      <c r="CP5" s="667"/>
      <c r="CQ5" s="668"/>
      <c r="CR5" s="666" t="s">
        <v>
230</v>
      </c>
      <c r="CS5" s="667"/>
      <c r="CT5" s="667"/>
      <c r="CU5" s="667"/>
      <c r="CV5" s="667"/>
      <c r="CW5" s="667"/>
      <c r="CX5" s="667"/>
      <c r="CY5" s="668"/>
      <c r="CZ5" s="666" t="s">
        <v>
222</v>
      </c>
      <c r="DA5" s="667"/>
      <c r="DB5" s="667"/>
      <c r="DC5" s="668"/>
      <c r="DD5" s="666" t="s">
        <v>
231</v>
      </c>
      <c r="DE5" s="667"/>
      <c r="DF5" s="667"/>
      <c r="DG5" s="667"/>
      <c r="DH5" s="667"/>
      <c r="DI5" s="667"/>
      <c r="DJ5" s="667"/>
      <c r="DK5" s="667"/>
      <c r="DL5" s="667"/>
      <c r="DM5" s="667"/>
      <c r="DN5" s="667"/>
      <c r="DO5" s="667"/>
      <c r="DP5" s="668"/>
      <c r="DQ5" s="666" t="s">
        <v>
232</v>
      </c>
      <c r="DR5" s="667"/>
      <c r="DS5" s="667"/>
      <c r="DT5" s="667"/>
      <c r="DU5" s="667"/>
      <c r="DV5" s="667"/>
      <c r="DW5" s="667"/>
      <c r="DX5" s="667"/>
      <c r="DY5" s="667"/>
      <c r="DZ5" s="667"/>
      <c r="EA5" s="667"/>
      <c r="EB5" s="667"/>
      <c r="EC5" s="668"/>
    </row>
    <row r="6" spans="2:143" ht="11.25" customHeight="1" x14ac:dyDescent="0.15">
      <c r="B6" s="611" t="s">
        <v>
233</v>
      </c>
      <c r="C6" s="612"/>
      <c r="D6" s="612"/>
      <c r="E6" s="612"/>
      <c r="F6" s="612"/>
      <c r="G6" s="612"/>
      <c r="H6" s="612"/>
      <c r="I6" s="612"/>
      <c r="J6" s="612"/>
      <c r="K6" s="612"/>
      <c r="L6" s="612"/>
      <c r="M6" s="612"/>
      <c r="N6" s="612"/>
      <c r="O6" s="612"/>
      <c r="P6" s="612"/>
      <c r="Q6" s="613"/>
      <c r="R6" s="614">
        <v>
434222</v>
      </c>
      <c r="S6" s="615"/>
      <c r="T6" s="615"/>
      <c r="U6" s="615"/>
      <c r="V6" s="615"/>
      <c r="W6" s="615"/>
      <c r="X6" s="615"/>
      <c r="Y6" s="616"/>
      <c r="Z6" s="650">
        <v>
0.7</v>
      </c>
      <c r="AA6" s="650"/>
      <c r="AB6" s="650"/>
      <c r="AC6" s="650"/>
      <c r="AD6" s="651">
        <v>
434222</v>
      </c>
      <c r="AE6" s="651"/>
      <c r="AF6" s="651"/>
      <c r="AG6" s="651"/>
      <c r="AH6" s="651"/>
      <c r="AI6" s="651"/>
      <c r="AJ6" s="651"/>
      <c r="AK6" s="651"/>
      <c r="AL6" s="617">
        <v>
1.4</v>
      </c>
      <c r="AM6" s="618"/>
      <c r="AN6" s="618"/>
      <c r="AO6" s="652"/>
      <c r="AP6" s="611" t="s">
        <v>
234</v>
      </c>
      <c r="AQ6" s="612"/>
      <c r="AR6" s="612"/>
      <c r="AS6" s="612"/>
      <c r="AT6" s="612"/>
      <c r="AU6" s="612"/>
      <c r="AV6" s="612"/>
      <c r="AW6" s="612"/>
      <c r="AX6" s="612"/>
      <c r="AY6" s="612"/>
      <c r="AZ6" s="612"/>
      <c r="BA6" s="612"/>
      <c r="BB6" s="612"/>
      <c r="BC6" s="612"/>
      <c r="BD6" s="612"/>
      <c r="BE6" s="612"/>
      <c r="BF6" s="613"/>
      <c r="BG6" s="614">
        <v>
22804430</v>
      </c>
      <c r="BH6" s="615"/>
      <c r="BI6" s="615"/>
      <c r="BJ6" s="615"/>
      <c r="BK6" s="615"/>
      <c r="BL6" s="615"/>
      <c r="BM6" s="615"/>
      <c r="BN6" s="616"/>
      <c r="BO6" s="650">
        <v>
93.3</v>
      </c>
      <c r="BP6" s="650"/>
      <c r="BQ6" s="650"/>
      <c r="BR6" s="650"/>
      <c r="BS6" s="651">
        <v>
1010</v>
      </c>
      <c r="BT6" s="651"/>
      <c r="BU6" s="651"/>
      <c r="BV6" s="651"/>
      <c r="BW6" s="651"/>
      <c r="BX6" s="651"/>
      <c r="BY6" s="651"/>
      <c r="BZ6" s="651"/>
      <c r="CA6" s="651"/>
      <c r="CB6" s="682"/>
      <c r="CD6" s="663" t="s">
        <v>
235</v>
      </c>
      <c r="CE6" s="664"/>
      <c r="CF6" s="664"/>
      <c r="CG6" s="664"/>
      <c r="CH6" s="664"/>
      <c r="CI6" s="664"/>
      <c r="CJ6" s="664"/>
      <c r="CK6" s="664"/>
      <c r="CL6" s="664"/>
      <c r="CM6" s="664"/>
      <c r="CN6" s="664"/>
      <c r="CO6" s="664"/>
      <c r="CP6" s="664"/>
      <c r="CQ6" s="665"/>
      <c r="CR6" s="614">
        <v>
404500</v>
      </c>
      <c r="CS6" s="615"/>
      <c r="CT6" s="615"/>
      <c r="CU6" s="615"/>
      <c r="CV6" s="615"/>
      <c r="CW6" s="615"/>
      <c r="CX6" s="615"/>
      <c r="CY6" s="616"/>
      <c r="CZ6" s="690">
        <v>
0.7</v>
      </c>
      <c r="DA6" s="673"/>
      <c r="DB6" s="673"/>
      <c r="DC6" s="692"/>
      <c r="DD6" s="620" t="s">
        <v>
236</v>
      </c>
      <c r="DE6" s="615"/>
      <c r="DF6" s="615"/>
      <c r="DG6" s="615"/>
      <c r="DH6" s="615"/>
      <c r="DI6" s="615"/>
      <c r="DJ6" s="615"/>
      <c r="DK6" s="615"/>
      <c r="DL6" s="615"/>
      <c r="DM6" s="615"/>
      <c r="DN6" s="615"/>
      <c r="DO6" s="615"/>
      <c r="DP6" s="616"/>
      <c r="DQ6" s="620">
        <v>
404500</v>
      </c>
      <c r="DR6" s="615"/>
      <c r="DS6" s="615"/>
      <c r="DT6" s="615"/>
      <c r="DU6" s="615"/>
      <c r="DV6" s="615"/>
      <c r="DW6" s="615"/>
      <c r="DX6" s="615"/>
      <c r="DY6" s="615"/>
      <c r="DZ6" s="615"/>
      <c r="EA6" s="615"/>
      <c r="EB6" s="615"/>
      <c r="EC6" s="649"/>
    </row>
    <row r="7" spans="2:143" ht="11.25" customHeight="1" x14ac:dyDescent="0.15">
      <c r="B7" s="611" t="s">
        <v>
237</v>
      </c>
      <c r="C7" s="612"/>
      <c r="D7" s="612"/>
      <c r="E7" s="612"/>
      <c r="F7" s="612"/>
      <c r="G7" s="612"/>
      <c r="H7" s="612"/>
      <c r="I7" s="612"/>
      <c r="J7" s="612"/>
      <c r="K7" s="612"/>
      <c r="L7" s="612"/>
      <c r="M7" s="612"/>
      <c r="N7" s="612"/>
      <c r="O7" s="612"/>
      <c r="P7" s="612"/>
      <c r="Q7" s="613"/>
      <c r="R7" s="614">
        <v>
17198</v>
      </c>
      <c r="S7" s="615"/>
      <c r="T7" s="615"/>
      <c r="U7" s="615"/>
      <c r="V7" s="615"/>
      <c r="W7" s="615"/>
      <c r="X7" s="615"/>
      <c r="Y7" s="616"/>
      <c r="Z7" s="650">
        <v>
0</v>
      </c>
      <c r="AA7" s="650"/>
      <c r="AB7" s="650"/>
      <c r="AC7" s="650"/>
      <c r="AD7" s="651">
        <v>
17198</v>
      </c>
      <c r="AE7" s="651"/>
      <c r="AF7" s="651"/>
      <c r="AG7" s="651"/>
      <c r="AH7" s="651"/>
      <c r="AI7" s="651"/>
      <c r="AJ7" s="651"/>
      <c r="AK7" s="651"/>
      <c r="AL7" s="617">
        <v>
0.1</v>
      </c>
      <c r="AM7" s="618"/>
      <c r="AN7" s="618"/>
      <c r="AO7" s="652"/>
      <c r="AP7" s="611" t="s">
        <v>
238</v>
      </c>
      <c r="AQ7" s="612"/>
      <c r="AR7" s="612"/>
      <c r="AS7" s="612"/>
      <c r="AT7" s="612"/>
      <c r="AU7" s="612"/>
      <c r="AV7" s="612"/>
      <c r="AW7" s="612"/>
      <c r="AX7" s="612"/>
      <c r="AY7" s="612"/>
      <c r="AZ7" s="612"/>
      <c r="BA7" s="612"/>
      <c r="BB7" s="612"/>
      <c r="BC7" s="612"/>
      <c r="BD7" s="612"/>
      <c r="BE7" s="612"/>
      <c r="BF7" s="613"/>
      <c r="BG7" s="614">
        <v>
12094305</v>
      </c>
      <c r="BH7" s="615"/>
      <c r="BI7" s="615"/>
      <c r="BJ7" s="615"/>
      <c r="BK7" s="615"/>
      <c r="BL7" s="615"/>
      <c r="BM7" s="615"/>
      <c r="BN7" s="616"/>
      <c r="BO7" s="650">
        <v>
49.5</v>
      </c>
      <c r="BP7" s="650"/>
      <c r="BQ7" s="650"/>
      <c r="BR7" s="650"/>
      <c r="BS7" s="651">
        <v>
1010</v>
      </c>
      <c r="BT7" s="651"/>
      <c r="BU7" s="651"/>
      <c r="BV7" s="651"/>
      <c r="BW7" s="651"/>
      <c r="BX7" s="651"/>
      <c r="BY7" s="651"/>
      <c r="BZ7" s="651"/>
      <c r="CA7" s="651"/>
      <c r="CB7" s="682"/>
      <c r="CD7" s="611" t="s">
        <v>
239</v>
      </c>
      <c r="CE7" s="612"/>
      <c r="CF7" s="612"/>
      <c r="CG7" s="612"/>
      <c r="CH7" s="612"/>
      <c r="CI7" s="612"/>
      <c r="CJ7" s="612"/>
      <c r="CK7" s="612"/>
      <c r="CL7" s="612"/>
      <c r="CM7" s="612"/>
      <c r="CN7" s="612"/>
      <c r="CO7" s="612"/>
      <c r="CP7" s="612"/>
      <c r="CQ7" s="613"/>
      <c r="CR7" s="614">
        <v>
7580266</v>
      </c>
      <c r="CS7" s="615"/>
      <c r="CT7" s="615"/>
      <c r="CU7" s="615"/>
      <c r="CV7" s="615"/>
      <c r="CW7" s="615"/>
      <c r="CX7" s="615"/>
      <c r="CY7" s="616"/>
      <c r="CZ7" s="650">
        <v>
13.3</v>
      </c>
      <c r="DA7" s="650"/>
      <c r="DB7" s="650"/>
      <c r="DC7" s="650"/>
      <c r="DD7" s="620">
        <v>
74964</v>
      </c>
      <c r="DE7" s="615"/>
      <c r="DF7" s="615"/>
      <c r="DG7" s="615"/>
      <c r="DH7" s="615"/>
      <c r="DI7" s="615"/>
      <c r="DJ7" s="615"/>
      <c r="DK7" s="615"/>
      <c r="DL7" s="615"/>
      <c r="DM7" s="615"/>
      <c r="DN7" s="615"/>
      <c r="DO7" s="615"/>
      <c r="DP7" s="616"/>
      <c r="DQ7" s="620">
        <v>
6874162</v>
      </c>
      <c r="DR7" s="615"/>
      <c r="DS7" s="615"/>
      <c r="DT7" s="615"/>
      <c r="DU7" s="615"/>
      <c r="DV7" s="615"/>
      <c r="DW7" s="615"/>
      <c r="DX7" s="615"/>
      <c r="DY7" s="615"/>
      <c r="DZ7" s="615"/>
      <c r="EA7" s="615"/>
      <c r="EB7" s="615"/>
      <c r="EC7" s="649"/>
    </row>
    <row r="8" spans="2:143" ht="11.25" customHeight="1" x14ac:dyDescent="0.15">
      <c r="B8" s="611" t="s">
        <v>
240</v>
      </c>
      <c r="C8" s="612"/>
      <c r="D8" s="612"/>
      <c r="E8" s="612"/>
      <c r="F8" s="612"/>
      <c r="G8" s="612"/>
      <c r="H8" s="612"/>
      <c r="I8" s="612"/>
      <c r="J8" s="612"/>
      <c r="K8" s="612"/>
      <c r="L8" s="612"/>
      <c r="M8" s="612"/>
      <c r="N8" s="612"/>
      <c r="O8" s="612"/>
      <c r="P8" s="612"/>
      <c r="Q8" s="613"/>
      <c r="R8" s="614">
        <v>
173251</v>
      </c>
      <c r="S8" s="615"/>
      <c r="T8" s="615"/>
      <c r="U8" s="615"/>
      <c r="V8" s="615"/>
      <c r="W8" s="615"/>
      <c r="X8" s="615"/>
      <c r="Y8" s="616"/>
      <c r="Z8" s="650">
        <v>
0.3</v>
      </c>
      <c r="AA8" s="650"/>
      <c r="AB8" s="650"/>
      <c r="AC8" s="650"/>
      <c r="AD8" s="651">
        <v>
173251</v>
      </c>
      <c r="AE8" s="651"/>
      <c r="AF8" s="651"/>
      <c r="AG8" s="651"/>
      <c r="AH8" s="651"/>
      <c r="AI8" s="651"/>
      <c r="AJ8" s="651"/>
      <c r="AK8" s="651"/>
      <c r="AL8" s="617">
        <v>
0.5</v>
      </c>
      <c r="AM8" s="618"/>
      <c r="AN8" s="618"/>
      <c r="AO8" s="652"/>
      <c r="AP8" s="611" t="s">
        <v>
241</v>
      </c>
      <c r="AQ8" s="612"/>
      <c r="AR8" s="612"/>
      <c r="AS8" s="612"/>
      <c r="AT8" s="612"/>
      <c r="AU8" s="612"/>
      <c r="AV8" s="612"/>
      <c r="AW8" s="612"/>
      <c r="AX8" s="612"/>
      <c r="AY8" s="612"/>
      <c r="AZ8" s="612"/>
      <c r="BA8" s="612"/>
      <c r="BB8" s="612"/>
      <c r="BC8" s="612"/>
      <c r="BD8" s="612"/>
      <c r="BE8" s="612"/>
      <c r="BF8" s="613"/>
      <c r="BG8" s="614">
        <v>
311714</v>
      </c>
      <c r="BH8" s="615"/>
      <c r="BI8" s="615"/>
      <c r="BJ8" s="615"/>
      <c r="BK8" s="615"/>
      <c r="BL8" s="615"/>
      <c r="BM8" s="615"/>
      <c r="BN8" s="616"/>
      <c r="BO8" s="650">
        <v>
1.3</v>
      </c>
      <c r="BP8" s="650"/>
      <c r="BQ8" s="650"/>
      <c r="BR8" s="650"/>
      <c r="BS8" s="651" t="s">
        <v>
130</v>
      </c>
      <c r="BT8" s="651"/>
      <c r="BU8" s="651"/>
      <c r="BV8" s="651"/>
      <c r="BW8" s="651"/>
      <c r="BX8" s="651"/>
      <c r="BY8" s="651"/>
      <c r="BZ8" s="651"/>
      <c r="CA8" s="651"/>
      <c r="CB8" s="682"/>
      <c r="CD8" s="611" t="s">
        <v>
242</v>
      </c>
      <c r="CE8" s="612"/>
      <c r="CF8" s="612"/>
      <c r="CG8" s="612"/>
      <c r="CH8" s="612"/>
      <c r="CI8" s="612"/>
      <c r="CJ8" s="612"/>
      <c r="CK8" s="612"/>
      <c r="CL8" s="612"/>
      <c r="CM8" s="612"/>
      <c r="CN8" s="612"/>
      <c r="CO8" s="612"/>
      <c r="CP8" s="612"/>
      <c r="CQ8" s="613"/>
      <c r="CR8" s="614">
        <v>
24062598</v>
      </c>
      <c r="CS8" s="615"/>
      <c r="CT8" s="615"/>
      <c r="CU8" s="615"/>
      <c r="CV8" s="615"/>
      <c r="CW8" s="615"/>
      <c r="CX8" s="615"/>
      <c r="CY8" s="616"/>
      <c r="CZ8" s="650">
        <v>
42.4</v>
      </c>
      <c r="DA8" s="650"/>
      <c r="DB8" s="650"/>
      <c r="DC8" s="650"/>
      <c r="DD8" s="620">
        <v>
183044</v>
      </c>
      <c r="DE8" s="615"/>
      <c r="DF8" s="615"/>
      <c r="DG8" s="615"/>
      <c r="DH8" s="615"/>
      <c r="DI8" s="615"/>
      <c r="DJ8" s="615"/>
      <c r="DK8" s="615"/>
      <c r="DL8" s="615"/>
      <c r="DM8" s="615"/>
      <c r="DN8" s="615"/>
      <c r="DO8" s="615"/>
      <c r="DP8" s="616"/>
      <c r="DQ8" s="620">
        <v>
12271505</v>
      </c>
      <c r="DR8" s="615"/>
      <c r="DS8" s="615"/>
      <c r="DT8" s="615"/>
      <c r="DU8" s="615"/>
      <c r="DV8" s="615"/>
      <c r="DW8" s="615"/>
      <c r="DX8" s="615"/>
      <c r="DY8" s="615"/>
      <c r="DZ8" s="615"/>
      <c r="EA8" s="615"/>
      <c r="EB8" s="615"/>
      <c r="EC8" s="649"/>
    </row>
    <row r="9" spans="2:143" ht="11.25" customHeight="1" x14ac:dyDescent="0.15">
      <c r="B9" s="611" t="s">
        <v>
243</v>
      </c>
      <c r="C9" s="612"/>
      <c r="D9" s="612"/>
      <c r="E9" s="612"/>
      <c r="F9" s="612"/>
      <c r="G9" s="612"/>
      <c r="H9" s="612"/>
      <c r="I9" s="612"/>
      <c r="J9" s="612"/>
      <c r="K9" s="612"/>
      <c r="L9" s="612"/>
      <c r="M9" s="612"/>
      <c r="N9" s="612"/>
      <c r="O9" s="612"/>
      <c r="P9" s="612"/>
      <c r="Q9" s="613"/>
      <c r="R9" s="614">
        <v>
137874</v>
      </c>
      <c r="S9" s="615"/>
      <c r="T9" s="615"/>
      <c r="U9" s="615"/>
      <c r="V9" s="615"/>
      <c r="W9" s="615"/>
      <c r="X9" s="615"/>
      <c r="Y9" s="616"/>
      <c r="Z9" s="650">
        <v>
0.2</v>
      </c>
      <c r="AA9" s="650"/>
      <c r="AB9" s="650"/>
      <c r="AC9" s="650"/>
      <c r="AD9" s="651">
        <v>
137874</v>
      </c>
      <c r="AE9" s="651"/>
      <c r="AF9" s="651"/>
      <c r="AG9" s="651"/>
      <c r="AH9" s="651"/>
      <c r="AI9" s="651"/>
      <c r="AJ9" s="651"/>
      <c r="AK9" s="651"/>
      <c r="AL9" s="617">
        <v>
0.4</v>
      </c>
      <c r="AM9" s="618"/>
      <c r="AN9" s="618"/>
      <c r="AO9" s="652"/>
      <c r="AP9" s="611" t="s">
        <v>
244</v>
      </c>
      <c r="AQ9" s="612"/>
      <c r="AR9" s="612"/>
      <c r="AS9" s="612"/>
      <c r="AT9" s="612"/>
      <c r="AU9" s="612"/>
      <c r="AV9" s="612"/>
      <c r="AW9" s="612"/>
      <c r="AX9" s="612"/>
      <c r="AY9" s="612"/>
      <c r="AZ9" s="612"/>
      <c r="BA9" s="612"/>
      <c r="BB9" s="612"/>
      <c r="BC9" s="612"/>
      <c r="BD9" s="612"/>
      <c r="BE9" s="612"/>
      <c r="BF9" s="613"/>
      <c r="BG9" s="614">
        <v>
10668778</v>
      </c>
      <c r="BH9" s="615"/>
      <c r="BI9" s="615"/>
      <c r="BJ9" s="615"/>
      <c r="BK9" s="615"/>
      <c r="BL9" s="615"/>
      <c r="BM9" s="615"/>
      <c r="BN9" s="616"/>
      <c r="BO9" s="650">
        <v>
43.7</v>
      </c>
      <c r="BP9" s="650"/>
      <c r="BQ9" s="650"/>
      <c r="BR9" s="650"/>
      <c r="BS9" s="651" t="s">
        <v>
236</v>
      </c>
      <c r="BT9" s="651"/>
      <c r="BU9" s="651"/>
      <c r="BV9" s="651"/>
      <c r="BW9" s="651"/>
      <c r="BX9" s="651"/>
      <c r="BY9" s="651"/>
      <c r="BZ9" s="651"/>
      <c r="CA9" s="651"/>
      <c r="CB9" s="682"/>
      <c r="CD9" s="611" t="s">
        <v>
245</v>
      </c>
      <c r="CE9" s="612"/>
      <c r="CF9" s="612"/>
      <c r="CG9" s="612"/>
      <c r="CH9" s="612"/>
      <c r="CI9" s="612"/>
      <c r="CJ9" s="612"/>
      <c r="CK9" s="612"/>
      <c r="CL9" s="612"/>
      <c r="CM9" s="612"/>
      <c r="CN9" s="612"/>
      <c r="CO9" s="612"/>
      <c r="CP9" s="612"/>
      <c r="CQ9" s="613"/>
      <c r="CR9" s="614">
        <v>
5518241</v>
      </c>
      <c r="CS9" s="615"/>
      <c r="CT9" s="615"/>
      <c r="CU9" s="615"/>
      <c r="CV9" s="615"/>
      <c r="CW9" s="615"/>
      <c r="CX9" s="615"/>
      <c r="CY9" s="616"/>
      <c r="CZ9" s="650">
        <v>
9.6999999999999993</v>
      </c>
      <c r="DA9" s="650"/>
      <c r="DB9" s="650"/>
      <c r="DC9" s="650"/>
      <c r="DD9" s="620">
        <v>
17000</v>
      </c>
      <c r="DE9" s="615"/>
      <c r="DF9" s="615"/>
      <c r="DG9" s="615"/>
      <c r="DH9" s="615"/>
      <c r="DI9" s="615"/>
      <c r="DJ9" s="615"/>
      <c r="DK9" s="615"/>
      <c r="DL9" s="615"/>
      <c r="DM9" s="615"/>
      <c r="DN9" s="615"/>
      <c r="DO9" s="615"/>
      <c r="DP9" s="616"/>
      <c r="DQ9" s="620">
        <v>
3872555</v>
      </c>
      <c r="DR9" s="615"/>
      <c r="DS9" s="615"/>
      <c r="DT9" s="615"/>
      <c r="DU9" s="615"/>
      <c r="DV9" s="615"/>
      <c r="DW9" s="615"/>
      <c r="DX9" s="615"/>
      <c r="DY9" s="615"/>
      <c r="DZ9" s="615"/>
      <c r="EA9" s="615"/>
      <c r="EB9" s="615"/>
      <c r="EC9" s="649"/>
    </row>
    <row r="10" spans="2:143" ht="11.25" customHeight="1" x14ac:dyDescent="0.15">
      <c r="B10" s="611" t="s">
        <v>
246</v>
      </c>
      <c r="C10" s="612"/>
      <c r="D10" s="612"/>
      <c r="E10" s="612"/>
      <c r="F10" s="612"/>
      <c r="G10" s="612"/>
      <c r="H10" s="612"/>
      <c r="I10" s="612"/>
      <c r="J10" s="612"/>
      <c r="K10" s="612"/>
      <c r="L10" s="612"/>
      <c r="M10" s="612"/>
      <c r="N10" s="612"/>
      <c r="O10" s="612"/>
      <c r="P10" s="612"/>
      <c r="Q10" s="613"/>
      <c r="R10" s="614" t="s">
        <v>
130</v>
      </c>
      <c r="S10" s="615"/>
      <c r="T10" s="615"/>
      <c r="U10" s="615"/>
      <c r="V10" s="615"/>
      <c r="W10" s="615"/>
      <c r="X10" s="615"/>
      <c r="Y10" s="616"/>
      <c r="Z10" s="650" t="s">
        <v>
236</v>
      </c>
      <c r="AA10" s="650"/>
      <c r="AB10" s="650"/>
      <c r="AC10" s="650"/>
      <c r="AD10" s="651" t="s">
        <v>
146</v>
      </c>
      <c r="AE10" s="651"/>
      <c r="AF10" s="651"/>
      <c r="AG10" s="651"/>
      <c r="AH10" s="651"/>
      <c r="AI10" s="651"/>
      <c r="AJ10" s="651"/>
      <c r="AK10" s="651"/>
      <c r="AL10" s="617" t="s">
        <v>
130</v>
      </c>
      <c r="AM10" s="618"/>
      <c r="AN10" s="618"/>
      <c r="AO10" s="652"/>
      <c r="AP10" s="611" t="s">
        <v>
247</v>
      </c>
      <c r="AQ10" s="612"/>
      <c r="AR10" s="612"/>
      <c r="AS10" s="612"/>
      <c r="AT10" s="612"/>
      <c r="AU10" s="612"/>
      <c r="AV10" s="612"/>
      <c r="AW10" s="612"/>
      <c r="AX10" s="612"/>
      <c r="AY10" s="612"/>
      <c r="AZ10" s="612"/>
      <c r="BA10" s="612"/>
      <c r="BB10" s="612"/>
      <c r="BC10" s="612"/>
      <c r="BD10" s="612"/>
      <c r="BE10" s="612"/>
      <c r="BF10" s="613"/>
      <c r="BG10" s="614">
        <v>
398985</v>
      </c>
      <c r="BH10" s="615"/>
      <c r="BI10" s="615"/>
      <c r="BJ10" s="615"/>
      <c r="BK10" s="615"/>
      <c r="BL10" s="615"/>
      <c r="BM10" s="615"/>
      <c r="BN10" s="616"/>
      <c r="BO10" s="650">
        <v>
1.6</v>
      </c>
      <c r="BP10" s="650"/>
      <c r="BQ10" s="650"/>
      <c r="BR10" s="650"/>
      <c r="BS10" s="651" t="s">
        <v>
236</v>
      </c>
      <c r="BT10" s="651"/>
      <c r="BU10" s="651"/>
      <c r="BV10" s="651"/>
      <c r="BW10" s="651"/>
      <c r="BX10" s="651"/>
      <c r="BY10" s="651"/>
      <c r="BZ10" s="651"/>
      <c r="CA10" s="651"/>
      <c r="CB10" s="682"/>
      <c r="CD10" s="611" t="s">
        <v>
248</v>
      </c>
      <c r="CE10" s="612"/>
      <c r="CF10" s="612"/>
      <c r="CG10" s="612"/>
      <c r="CH10" s="612"/>
      <c r="CI10" s="612"/>
      <c r="CJ10" s="612"/>
      <c r="CK10" s="612"/>
      <c r="CL10" s="612"/>
      <c r="CM10" s="612"/>
      <c r="CN10" s="612"/>
      <c r="CO10" s="612"/>
      <c r="CP10" s="612"/>
      <c r="CQ10" s="613"/>
      <c r="CR10" s="614">
        <v>
12724</v>
      </c>
      <c r="CS10" s="615"/>
      <c r="CT10" s="615"/>
      <c r="CU10" s="615"/>
      <c r="CV10" s="615"/>
      <c r="CW10" s="615"/>
      <c r="CX10" s="615"/>
      <c r="CY10" s="616"/>
      <c r="CZ10" s="650">
        <v>
0</v>
      </c>
      <c r="DA10" s="650"/>
      <c r="DB10" s="650"/>
      <c r="DC10" s="650"/>
      <c r="DD10" s="620" t="s">
        <v>
236</v>
      </c>
      <c r="DE10" s="615"/>
      <c r="DF10" s="615"/>
      <c r="DG10" s="615"/>
      <c r="DH10" s="615"/>
      <c r="DI10" s="615"/>
      <c r="DJ10" s="615"/>
      <c r="DK10" s="615"/>
      <c r="DL10" s="615"/>
      <c r="DM10" s="615"/>
      <c r="DN10" s="615"/>
      <c r="DO10" s="615"/>
      <c r="DP10" s="616"/>
      <c r="DQ10" s="620">
        <v>
12724</v>
      </c>
      <c r="DR10" s="615"/>
      <c r="DS10" s="615"/>
      <c r="DT10" s="615"/>
      <c r="DU10" s="615"/>
      <c r="DV10" s="615"/>
      <c r="DW10" s="615"/>
      <c r="DX10" s="615"/>
      <c r="DY10" s="615"/>
      <c r="DZ10" s="615"/>
      <c r="EA10" s="615"/>
      <c r="EB10" s="615"/>
      <c r="EC10" s="649"/>
    </row>
    <row r="11" spans="2:143" ht="11.25" customHeight="1" x14ac:dyDescent="0.15">
      <c r="B11" s="611" t="s">
        <v>
249</v>
      </c>
      <c r="C11" s="612"/>
      <c r="D11" s="612"/>
      <c r="E11" s="612"/>
      <c r="F11" s="612"/>
      <c r="G11" s="612"/>
      <c r="H11" s="612"/>
      <c r="I11" s="612"/>
      <c r="J11" s="612"/>
      <c r="K11" s="612"/>
      <c r="L11" s="612"/>
      <c r="M11" s="612"/>
      <c r="N11" s="612"/>
      <c r="O11" s="612"/>
      <c r="P11" s="612"/>
      <c r="Q11" s="613"/>
      <c r="R11" s="614">
        <v>
3959066</v>
      </c>
      <c r="S11" s="615"/>
      <c r="T11" s="615"/>
      <c r="U11" s="615"/>
      <c r="V11" s="615"/>
      <c r="W11" s="615"/>
      <c r="X11" s="615"/>
      <c r="Y11" s="616"/>
      <c r="Z11" s="617">
        <v>
6.6</v>
      </c>
      <c r="AA11" s="618"/>
      <c r="AB11" s="618"/>
      <c r="AC11" s="619"/>
      <c r="AD11" s="620">
        <v>
3959066</v>
      </c>
      <c r="AE11" s="615"/>
      <c r="AF11" s="615"/>
      <c r="AG11" s="615"/>
      <c r="AH11" s="615"/>
      <c r="AI11" s="615"/>
      <c r="AJ11" s="615"/>
      <c r="AK11" s="616"/>
      <c r="AL11" s="617">
        <v>
12.4</v>
      </c>
      <c r="AM11" s="618"/>
      <c r="AN11" s="618"/>
      <c r="AO11" s="652"/>
      <c r="AP11" s="611" t="s">
        <v>
250</v>
      </c>
      <c r="AQ11" s="612"/>
      <c r="AR11" s="612"/>
      <c r="AS11" s="612"/>
      <c r="AT11" s="612"/>
      <c r="AU11" s="612"/>
      <c r="AV11" s="612"/>
      <c r="AW11" s="612"/>
      <c r="AX11" s="612"/>
      <c r="AY11" s="612"/>
      <c r="AZ11" s="612"/>
      <c r="BA11" s="612"/>
      <c r="BB11" s="612"/>
      <c r="BC11" s="612"/>
      <c r="BD11" s="612"/>
      <c r="BE11" s="612"/>
      <c r="BF11" s="613"/>
      <c r="BG11" s="614">
        <v>
714828</v>
      </c>
      <c r="BH11" s="615"/>
      <c r="BI11" s="615"/>
      <c r="BJ11" s="615"/>
      <c r="BK11" s="615"/>
      <c r="BL11" s="615"/>
      <c r="BM11" s="615"/>
      <c r="BN11" s="616"/>
      <c r="BO11" s="650">
        <v>
2.9</v>
      </c>
      <c r="BP11" s="650"/>
      <c r="BQ11" s="650"/>
      <c r="BR11" s="650"/>
      <c r="BS11" s="651">
        <v>
1010</v>
      </c>
      <c r="BT11" s="651"/>
      <c r="BU11" s="651"/>
      <c r="BV11" s="651"/>
      <c r="BW11" s="651"/>
      <c r="BX11" s="651"/>
      <c r="BY11" s="651"/>
      <c r="BZ11" s="651"/>
      <c r="CA11" s="651"/>
      <c r="CB11" s="682"/>
      <c r="CD11" s="611" t="s">
        <v>
251</v>
      </c>
      <c r="CE11" s="612"/>
      <c r="CF11" s="612"/>
      <c r="CG11" s="612"/>
      <c r="CH11" s="612"/>
      <c r="CI11" s="612"/>
      <c r="CJ11" s="612"/>
      <c r="CK11" s="612"/>
      <c r="CL11" s="612"/>
      <c r="CM11" s="612"/>
      <c r="CN11" s="612"/>
      <c r="CO11" s="612"/>
      <c r="CP11" s="612"/>
      <c r="CQ11" s="613"/>
      <c r="CR11" s="614">
        <v>
661563</v>
      </c>
      <c r="CS11" s="615"/>
      <c r="CT11" s="615"/>
      <c r="CU11" s="615"/>
      <c r="CV11" s="615"/>
      <c r="CW11" s="615"/>
      <c r="CX11" s="615"/>
      <c r="CY11" s="616"/>
      <c r="CZ11" s="650">
        <v>
1.2</v>
      </c>
      <c r="DA11" s="650"/>
      <c r="DB11" s="650"/>
      <c r="DC11" s="650"/>
      <c r="DD11" s="620">
        <v>
64087</v>
      </c>
      <c r="DE11" s="615"/>
      <c r="DF11" s="615"/>
      <c r="DG11" s="615"/>
      <c r="DH11" s="615"/>
      <c r="DI11" s="615"/>
      <c r="DJ11" s="615"/>
      <c r="DK11" s="615"/>
      <c r="DL11" s="615"/>
      <c r="DM11" s="615"/>
      <c r="DN11" s="615"/>
      <c r="DO11" s="615"/>
      <c r="DP11" s="616"/>
      <c r="DQ11" s="620">
        <v>
433785</v>
      </c>
      <c r="DR11" s="615"/>
      <c r="DS11" s="615"/>
      <c r="DT11" s="615"/>
      <c r="DU11" s="615"/>
      <c r="DV11" s="615"/>
      <c r="DW11" s="615"/>
      <c r="DX11" s="615"/>
      <c r="DY11" s="615"/>
      <c r="DZ11" s="615"/>
      <c r="EA11" s="615"/>
      <c r="EB11" s="615"/>
      <c r="EC11" s="649"/>
    </row>
    <row r="12" spans="2:143" ht="11.25" customHeight="1" x14ac:dyDescent="0.15">
      <c r="B12" s="611" t="s">
        <v>
252</v>
      </c>
      <c r="C12" s="612"/>
      <c r="D12" s="612"/>
      <c r="E12" s="612"/>
      <c r="F12" s="612"/>
      <c r="G12" s="612"/>
      <c r="H12" s="612"/>
      <c r="I12" s="612"/>
      <c r="J12" s="612"/>
      <c r="K12" s="612"/>
      <c r="L12" s="612"/>
      <c r="M12" s="612"/>
      <c r="N12" s="612"/>
      <c r="O12" s="612"/>
      <c r="P12" s="612"/>
      <c r="Q12" s="613"/>
      <c r="R12" s="614">
        <v>
36832</v>
      </c>
      <c r="S12" s="615"/>
      <c r="T12" s="615"/>
      <c r="U12" s="615"/>
      <c r="V12" s="615"/>
      <c r="W12" s="615"/>
      <c r="X12" s="615"/>
      <c r="Y12" s="616"/>
      <c r="Z12" s="650">
        <v>
0.1</v>
      </c>
      <c r="AA12" s="650"/>
      <c r="AB12" s="650"/>
      <c r="AC12" s="650"/>
      <c r="AD12" s="651">
        <v>
36832</v>
      </c>
      <c r="AE12" s="651"/>
      <c r="AF12" s="651"/>
      <c r="AG12" s="651"/>
      <c r="AH12" s="651"/>
      <c r="AI12" s="651"/>
      <c r="AJ12" s="651"/>
      <c r="AK12" s="651"/>
      <c r="AL12" s="617">
        <v>
0.1</v>
      </c>
      <c r="AM12" s="618"/>
      <c r="AN12" s="618"/>
      <c r="AO12" s="652"/>
      <c r="AP12" s="611" t="s">
        <v>
253</v>
      </c>
      <c r="AQ12" s="612"/>
      <c r="AR12" s="612"/>
      <c r="AS12" s="612"/>
      <c r="AT12" s="612"/>
      <c r="AU12" s="612"/>
      <c r="AV12" s="612"/>
      <c r="AW12" s="612"/>
      <c r="AX12" s="612"/>
      <c r="AY12" s="612"/>
      <c r="AZ12" s="612"/>
      <c r="BA12" s="612"/>
      <c r="BB12" s="612"/>
      <c r="BC12" s="612"/>
      <c r="BD12" s="612"/>
      <c r="BE12" s="612"/>
      <c r="BF12" s="613"/>
      <c r="BG12" s="614">
        <v>
9442570</v>
      </c>
      <c r="BH12" s="615"/>
      <c r="BI12" s="615"/>
      <c r="BJ12" s="615"/>
      <c r="BK12" s="615"/>
      <c r="BL12" s="615"/>
      <c r="BM12" s="615"/>
      <c r="BN12" s="616"/>
      <c r="BO12" s="650">
        <v>
38.6</v>
      </c>
      <c r="BP12" s="650"/>
      <c r="BQ12" s="650"/>
      <c r="BR12" s="650"/>
      <c r="BS12" s="651" t="s">
        <v>
130</v>
      </c>
      <c r="BT12" s="651"/>
      <c r="BU12" s="651"/>
      <c r="BV12" s="651"/>
      <c r="BW12" s="651"/>
      <c r="BX12" s="651"/>
      <c r="BY12" s="651"/>
      <c r="BZ12" s="651"/>
      <c r="CA12" s="651"/>
      <c r="CB12" s="682"/>
      <c r="CD12" s="611" t="s">
        <v>
254</v>
      </c>
      <c r="CE12" s="612"/>
      <c r="CF12" s="612"/>
      <c r="CG12" s="612"/>
      <c r="CH12" s="612"/>
      <c r="CI12" s="612"/>
      <c r="CJ12" s="612"/>
      <c r="CK12" s="612"/>
      <c r="CL12" s="612"/>
      <c r="CM12" s="612"/>
      <c r="CN12" s="612"/>
      <c r="CO12" s="612"/>
      <c r="CP12" s="612"/>
      <c r="CQ12" s="613"/>
      <c r="CR12" s="614">
        <v>
809859</v>
      </c>
      <c r="CS12" s="615"/>
      <c r="CT12" s="615"/>
      <c r="CU12" s="615"/>
      <c r="CV12" s="615"/>
      <c r="CW12" s="615"/>
      <c r="CX12" s="615"/>
      <c r="CY12" s="616"/>
      <c r="CZ12" s="650">
        <v>
1.4</v>
      </c>
      <c r="DA12" s="650"/>
      <c r="DB12" s="650"/>
      <c r="DC12" s="650"/>
      <c r="DD12" s="620">
        <v>
1229</v>
      </c>
      <c r="DE12" s="615"/>
      <c r="DF12" s="615"/>
      <c r="DG12" s="615"/>
      <c r="DH12" s="615"/>
      <c r="DI12" s="615"/>
      <c r="DJ12" s="615"/>
      <c r="DK12" s="615"/>
      <c r="DL12" s="615"/>
      <c r="DM12" s="615"/>
      <c r="DN12" s="615"/>
      <c r="DO12" s="615"/>
      <c r="DP12" s="616"/>
      <c r="DQ12" s="620">
        <v>
783963</v>
      </c>
      <c r="DR12" s="615"/>
      <c r="DS12" s="615"/>
      <c r="DT12" s="615"/>
      <c r="DU12" s="615"/>
      <c r="DV12" s="615"/>
      <c r="DW12" s="615"/>
      <c r="DX12" s="615"/>
      <c r="DY12" s="615"/>
      <c r="DZ12" s="615"/>
      <c r="EA12" s="615"/>
      <c r="EB12" s="615"/>
      <c r="EC12" s="649"/>
    </row>
    <row r="13" spans="2:143" ht="11.25" customHeight="1" x14ac:dyDescent="0.15">
      <c r="B13" s="611" t="s">
        <v>
255</v>
      </c>
      <c r="C13" s="612"/>
      <c r="D13" s="612"/>
      <c r="E13" s="612"/>
      <c r="F13" s="612"/>
      <c r="G13" s="612"/>
      <c r="H13" s="612"/>
      <c r="I13" s="612"/>
      <c r="J13" s="612"/>
      <c r="K13" s="612"/>
      <c r="L13" s="612"/>
      <c r="M13" s="612"/>
      <c r="N13" s="612"/>
      <c r="O13" s="612"/>
      <c r="P13" s="612"/>
      <c r="Q13" s="613"/>
      <c r="R13" s="614" t="s">
        <v>
146</v>
      </c>
      <c r="S13" s="615"/>
      <c r="T13" s="615"/>
      <c r="U13" s="615"/>
      <c r="V13" s="615"/>
      <c r="W13" s="615"/>
      <c r="X13" s="615"/>
      <c r="Y13" s="616"/>
      <c r="Z13" s="650" t="s">
        <v>
130</v>
      </c>
      <c r="AA13" s="650"/>
      <c r="AB13" s="650"/>
      <c r="AC13" s="650"/>
      <c r="AD13" s="651" t="s">
        <v>
130</v>
      </c>
      <c r="AE13" s="651"/>
      <c r="AF13" s="651"/>
      <c r="AG13" s="651"/>
      <c r="AH13" s="651"/>
      <c r="AI13" s="651"/>
      <c r="AJ13" s="651"/>
      <c r="AK13" s="651"/>
      <c r="AL13" s="617" t="s">
        <v>
130</v>
      </c>
      <c r="AM13" s="618"/>
      <c r="AN13" s="618"/>
      <c r="AO13" s="652"/>
      <c r="AP13" s="611" t="s">
        <v>
256</v>
      </c>
      <c r="AQ13" s="612"/>
      <c r="AR13" s="612"/>
      <c r="AS13" s="612"/>
      <c r="AT13" s="612"/>
      <c r="AU13" s="612"/>
      <c r="AV13" s="612"/>
      <c r="AW13" s="612"/>
      <c r="AX13" s="612"/>
      <c r="AY13" s="612"/>
      <c r="AZ13" s="612"/>
      <c r="BA13" s="612"/>
      <c r="BB13" s="612"/>
      <c r="BC13" s="612"/>
      <c r="BD13" s="612"/>
      <c r="BE13" s="612"/>
      <c r="BF13" s="613"/>
      <c r="BG13" s="614">
        <v>
9425677</v>
      </c>
      <c r="BH13" s="615"/>
      <c r="BI13" s="615"/>
      <c r="BJ13" s="615"/>
      <c r="BK13" s="615"/>
      <c r="BL13" s="615"/>
      <c r="BM13" s="615"/>
      <c r="BN13" s="616"/>
      <c r="BO13" s="650">
        <v>
38.6</v>
      </c>
      <c r="BP13" s="650"/>
      <c r="BQ13" s="650"/>
      <c r="BR13" s="650"/>
      <c r="BS13" s="651" t="s">
        <v>
236</v>
      </c>
      <c r="BT13" s="651"/>
      <c r="BU13" s="651"/>
      <c r="BV13" s="651"/>
      <c r="BW13" s="651"/>
      <c r="BX13" s="651"/>
      <c r="BY13" s="651"/>
      <c r="BZ13" s="651"/>
      <c r="CA13" s="651"/>
      <c r="CB13" s="682"/>
      <c r="CD13" s="611" t="s">
        <v>
257</v>
      </c>
      <c r="CE13" s="612"/>
      <c r="CF13" s="612"/>
      <c r="CG13" s="612"/>
      <c r="CH13" s="612"/>
      <c r="CI13" s="612"/>
      <c r="CJ13" s="612"/>
      <c r="CK13" s="612"/>
      <c r="CL13" s="612"/>
      <c r="CM13" s="612"/>
      <c r="CN13" s="612"/>
      <c r="CO13" s="612"/>
      <c r="CP13" s="612"/>
      <c r="CQ13" s="613"/>
      <c r="CR13" s="614">
        <v>
3504802</v>
      </c>
      <c r="CS13" s="615"/>
      <c r="CT13" s="615"/>
      <c r="CU13" s="615"/>
      <c r="CV13" s="615"/>
      <c r="CW13" s="615"/>
      <c r="CX13" s="615"/>
      <c r="CY13" s="616"/>
      <c r="CZ13" s="650">
        <v>
6.2</v>
      </c>
      <c r="DA13" s="650"/>
      <c r="DB13" s="650"/>
      <c r="DC13" s="650"/>
      <c r="DD13" s="620">
        <v>
1217663</v>
      </c>
      <c r="DE13" s="615"/>
      <c r="DF13" s="615"/>
      <c r="DG13" s="615"/>
      <c r="DH13" s="615"/>
      <c r="DI13" s="615"/>
      <c r="DJ13" s="615"/>
      <c r="DK13" s="615"/>
      <c r="DL13" s="615"/>
      <c r="DM13" s="615"/>
      <c r="DN13" s="615"/>
      <c r="DO13" s="615"/>
      <c r="DP13" s="616"/>
      <c r="DQ13" s="620">
        <v>
2728817</v>
      </c>
      <c r="DR13" s="615"/>
      <c r="DS13" s="615"/>
      <c r="DT13" s="615"/>
      <c r="DU13" s="615"/>
      <c r="DV13" s="615"/>
      <c r="DW13" s="615"/>
      <c r="DX13" s="615"/>
      <c r="DY13" s="615"/>
      <c r="DZ13" s="615"/>
      <c r="EA13" s="615"/>
      <c r="EB13" s="615"/>
      <c r="EC13" s="649"/>
    </row>
    <row r="14" spans="2:143" ht="11.25" customHeight="1" x14ac:dyDescent="0.15">
      <c r="B14" s="611" t="s">
        <v>
258</v>
      </c>
      <c r="C14" s="612"/>
      <c r="D14" s="612"/>
      <c r="E14" s="612"/>
      <c r="F14" s="612"/>
      <c r="G14" s="612"/>
      <c r="H14" s="612"/>
      <c r="I14" s="612"/>
      <c r="J14" s="612"/>
      <c r="K14" s="612"/>
      <c r="L14" s="612"/>
      <c r="M14" s="612"/>
      <c r="N14" s="612"/>
      <c r="O14" s="612"/>
      <c r="P14" s="612"/>
      <c r="Q14" s="613"/>
      <c r="R14" s="614">
        <v>
1457</v>
      </c>
      <c r="S14" s="615"/>
      <c r="T14" s="615"/>
      <c r="U14" s="615"/>
      <c r="V14" s="615"/>
      <c r="W14" s="615"/>
      <c r="X14" s="615"/>
      <c r="Y14" s="616"/>
      <c r="Z14" s="650">
        <v>
0</v>
      </c>
      <c r="AA14" s="650"/>
      <c r="AB14" s="650"/>
      <c r="AC14" s="650"/>
      <c r="AD14" s="651">
        <v>
1457</v>
      </c>
      <c r="AE14" s="651"/>
      <c r="AF14" s="651"/>
      <c r="AG14" s="651"/>
      <c r="AH14" s="651"/>
      <c r="AI14" s="651"/>
      <c r="AJ14" s="651"/>
      <c r="AK14" s="651"/>
      <c r="AL14" s="617">
        <v>
0</v>
      </c>
      <c r="AM14" s="618"/>
      <c r="AN14" s="618"/>
      <c r="AO14" s="652"/>
      <c r="AP14" s="611" t="s">
        <v>
259</v>
      </c>
      <c r="AQ14" s="612"/>
      <c r="AR14" s="612"/>
      <c r="AS14" s="612"/>
      <c r="AT14" s="612"/>
      <c r="AU14" s="612"/>
      <c r="AV14" s="612"/>
      <c r="AW14" s="612"/>
      <c r="AX14" s="612"/>
      <c r="AY14" s="612"/>
      <c r="AZ14" s="612"/>
      <c r="BA14" s="612"/>
      <c r="BB14" s="612"/>
      <c r="BC14" s="612"/>
      <c r="BD14" s="612"/>
      <c r="BE14" s="612"/>
      <c r="BF14" s="613"/>
      <c r="BG14" s="614">
        <v>
321763</v>
      </c>
      <c r="BH14" s="615"/>
      <c r="BI14" s="615"/>
      <c r="BJ14" s="615"/>
      <c r="BK14" s="615"/>
      <c r="BL14" s="615"/>
      <c r="BM14" s="615"/>
      <c r="BN14" s="616"/>
      <c r="BO14" s="650">
        <v>
1.3</v>
      </c>
      <c r="BP14" s="650"/>
      <c r="BQ14" s="650"/>
      <c r="BR14" s="650"/>
      <c r="BS14" s="651" t="s">
        <v>
130</v>
      </c>
      <c r="BT14" s="651"/>
      <c r="BU14" s="651"/>
      <c r="BV14" s="651"/>
      <c r="BW14" s="651"/>
      <c r="BX14" s="651"/>
      <c r="BY14" s="651"/>
      <c r="BZ14" s="651"/>
      <c r="CA14" s="651"/>
      <c r="CB14" s="682"/>
      <c r="CD14" s="611" t="s">
        <v>
260</v>
      </c>
      <c r="CE14" s="612"/>
      <c r="CF14" s="612"/>
      <c r="CG14" s="612"/>
      <c r="CH14" s="612"/>
      <c r="CI14" s="612"/>
      <c r="CJ14" s="612"/>
      <c r="CK14" s="612"/>
      <c r="CL14" s="612"/>
      <c r="CM14" s="612"/>
      <c r="CN14" s="612"/>
      <c r="CO14" s="612"/>
      <c r="CP14" s="612"/>
      <c r="CQ14" s="613"/>
      <c r="CR14" s="614">
        <v>
2966227</v>
      </c>
      <c r="CS14" s="615"/>
      <c r="CT14" s="615"/>
      <c r="CU14" s="615"/>
      <c r="CV14" s="615"/>
      <c r="CW14" s="615"/>
      <c r="CX14" s="615"/>
      <c r="CY14" s="616"/>
      <c r="CZ14" s="650">
        <v>
5.2</v>
      </c>
      <c r="DA14" s="650"/>
      <c r="DB14" s="650"/>
      <c r="DC14" s="650"/>
      <c r="DD14" s="620">
        <v>
75807</v>
      </c>
      <c r="DE14" s="615"/>
      <c r="DF14" s="615"/>
      <c r="DG14" s="615"/>
      <c r="DH14" s="615"/>
      <c r="DI14" s="615"/>
      <c r="DJ14" s="615"/>
      <c r="DK14" s="615"/>
      <c r="DL14" s="615"/>
      <c r="DM14" s="615"/>
      <c r="DN14" s="615"/>
      <c r="DO14" s="615"/>
      <c r="DP14" s="616"/>
      <c r="DQ14" s="620">
        <v>
2901833</v>
      </c>
      <c r="DR14" s="615"/>
      <c r="DS14" s="615"/>
      <c r="DT14" s="615"/>
      <c r="DU14" s="615"/>
      <c r="DV14" s="615"/>
      <c r="DW14" s="615"/>
      <c r="DX14" s="615"/>
      <c r="DY14" s="615"/>
      <c r="DZ14" s="615"/>
      <c r="EA14" s="615"/>
      <c r="EB14" s="615"/>
      <c r="EC14" s="649"/>
    </row>
    <row r="15" spans="2:143" ht="11.25" customHeight="1" x14ac:dyDescent="0.15">
      <c r="B15" s="611" t="s">
        <v>
261</v>
      </c>
      <c r="C15" s="612"/>
      <c r="D15" s="612"/>
      <c r="E15" s="612"/>
      <c r="F15" s="612"/>
      <c r="G15" s="612"/>
      <c r="H15" s="612"/>
      <c r="I15" s="612"/>
      <c r="J15" s="612"/>
      <c r="K15" s="612"/>
      <c r="L15" s="612"/>
      <c r="M15" s="612"/>
      <c r="N15" s="612"/>
      <c r="O15" s="612"/>
      <c r="P15" s="612"/>
      <c r="Q15" s="613"/>
      <c r="R15" s="614" t="s">
        <v>
130</v>
      </c>
      <c r="S15" s="615"/>
      <c r="T15" s="615"/>
      <c r="U15" s="615"/>
      <c r="V15" s="615"/>
      <c r="W15" s="615"/>
      <c r="X15" s="615"/>
      <c r="Y15" s="616"/>
      <c r="Z15" s="650" t="s">
        <v>
130</v>
      </c>
      <c r="AA15" s="650"/>
      <c r="AB15" s="650"/>
      <c r="AC15" s="650"/>
      <c r="AD15" s="651" t="s">
        <v>
130</v>
      </c>
      <c r="AE15" s="651"/>
      <c r="AF15" s="651"/>
      <c r="AG15" s="651"/>
      <c r="AH15" s="651"/>
      <c r="AI15" s="651"/>
      <c r="AJ15" s="651"/>
      <c r="AK15" s="651"/>
      <c r="AL15" s="617" t="s">
        <v>
236</v>
      </c>
      <c r="AM15" s="618"/>
      <c r="AN15" s="618"/>
      <c r="AO15" s="652"/>
      <c r="AP15" s="611" t="s">
        <v>
262</v>
      </c>
      <c r="AQ15" s="612"/>
      <c r="AR15" s="612"/>
      <c r="AS15" s="612"/>
      <c r="AT15" s="612"/>
      <c r="AU15" s="612"/>
      <c r="AV15" s="612"/>
      <c r="AW15" s="612"/>
      <c r="AX15" s="612"/>
      <c r="AY15" s="612"/>
      <c r="AZ15" s="612"/>
      <c r="BA15" s="612"/>
      <c r="BB15" s="612"/>
      <c r="BC15" s="612"/>
      <c r="BD15" s="612"/>
      <c r="BE15" s="612"/>
      <c r="BF15" s="613"/>
      <c r="BG15" s="614">
        <v>
945792</v>
      </c>
      <c r="BH15" s="615"/>
      <c r="BI15" s="615"/>
      <c r="BJ15" s="615"/>
      <c r="BK15" s="615"/>
      <c r="BL15" s="615"/>
      <c r="BM15" s="615"/>
      <c r="BN15" s="616"/>
      <c r="BO15" s="650">
        <v>
3.9</v>
      </c>
      <c r="BP15" s="650"/>
      <c r="BQ15" s="650"/>
      <c r="BR15" s="650"/>
      <c r="BS15" s="651" t="s">
        <v>
236</v>
      </c>
      <c r="BT15" s="651"/>
      <c r="BU15" s="651"/>
      <c r="BV15" s="651"/>
      <c r="BW15" s="651"/>
      <c r="BX15" s="651"/>
      <c r="BY15" s="651"/>
      <c r="BZ15" s="651"/>
      <c r="CA15" s="651"/>
      <c r="CB15" s="682"/>
      <c r="CD15" s="611" t="s">
        <v>
263</v>
      </c>
      <c r="CE15" s="612"/>
      <c r="CF15" s="612"/>
      <c r="CG15" s="612"/>
      <c r="CH15" s="612"/>
      <c r="CI15" s="612"/>
      <c r="CJ15" s="612"/>
      <c r="CK15" s="612"/>
      <c r="CL15" s="612"/>
      <c r="CM15" s="612"/>
      <c r="CN15" s="612"/>
      <c r="CO15" s="612"/>
      <c r="CP15" s="612"/>
      <c r="CQ15" s="613"/>
      <c r="CR15" s="614">
        <v>
7939709</v>
      </c>
      <c r="CS15" s="615"/>
      <c r="CT15" s="615"/>
      <c r="CU15" s="615"/>
      <c r="CV15" s="615"/>
      <c r="CW15" s="615"/>
      <c r="CX15" s="615"/>
      <c r="CY15" s="616"/>
      <c r="CZ15" s="650">
        <v>
14</v>
      </c>
      <c r="DA15" s="650"/>
      <c r="DB15" s="650"/>
      <c r="DC15" s="650"/>
      <c r="DD15" s="620">
        <v>
2312723</v>
      </c>
      <c r="DE15" s="615"/>
      <c r="DF15" s="615"/>
      <c r="DG15" s="615"/>
      <c r="DH15" s="615"/>
      <c r="DI15" s="615"/>
      <c r="DJ15" s="615"/>
      <c r="DK15" s="615"/>
      <c r="DL15" s="615"/>
      <c r="DM15" s="615"/>
      <c r="DN15" s="615"/>
      <c r="DO15" s="615"/>
      <c r="DP15" s="616"/>
      <c r="DQ15" s="620">
        <v>
5402472</v>
      </c>
      <c r="DR15" s="615"/>
      <c r="DS15" s="615"/>
      <c r="DT15" s="615"/>
      <c r="DU15" s="615"/>
      <c r="DV15" s="615"/>
      <c r="DW15" s="615"/>
      <c r="DX15" s="615"/>
      <c r="DY15" s="615"/>
      <c r="DZ15" s="615"/>
      <c r="EA15" s="615"/>
      <c r="EB15" s="615"/>
      <c r="EC15" s="649"/>
    </row>
    <row r="16" spans="2:143" ht="11.25" customHeight="1" x14ac:dyDescent="0.15">
      <c r="B16" s="611" t="s">
        <v>
264</v>
      </c>
      <c r="C16" s="612"/>
      <c r="D16" s="612"/>
      <c r="E16" s="612"/>
      <c r="F16" s="612"/>
      <c r="G16" s="612"/>
      <c r="H16" s="612"/>
      <c r="I16" s="612"/>
      <c r="J16" s="612"/>
      <c r="K16" s="612"/>
      <c r="L16" s="612"/>
      <c r="M16" s="612"/>
      <c r="N16" s="612"/>
      <c r="O16" s="612"/>
      <c r="P16" s="612"/>
      <c r="Q16" s="613"/>
      <c r="R16" s="614">
        <v>
65778</v>
      </c>
      <c r="S16" s="615"/>
      <c r="T16" s="615"/>
      <c r="U16" s="615"/>
      <c r="V16" s="615"/>
      <c r="W16" s="615"/>
      <c r="X16" s="615"/>
      <c r="Y16" s="616"/>
      <c r="Z16" s="650">
        <v>
0.1</v>
      </c>
      <c r="AA16" s="650"/>
      <c r="AB16" s="650"/>
      <c r="AC16" s="650"/>
      <c r="AD16" s="651">
        <v>
65778</v>
      </c>
      <c r="AE16" s="651"/>
      <c r="AF16" s="651"/>
      <c r="AG16" s="651"/>
      <c r="AH16" s="651"/>
      <c r="AI16" s="651"/>
      <c r="AJ16" s="651"/>
      <c r="AK16" s="651"/>
      <c r="AL16" s="617">
        <v>
0.2</v>
      </c>
      <c r="AM16" s="618"/>
      <c r="AN16" s="618"/>
      <c r="AO16" s="652"/>
      <c r="AP16" s="611" t="s">
        <v>
265</v>
      </c>
      <c r="AQ16" s="612"/>
      <c r="AR16" s="612"/>
      <c r="AS16" s="612"/>
      <c r="AT16" s="612"/>
      <c r="AU16" s="612"/>
      <c r="AV16" s="612"/>
      <c r="AW16" s="612"/>
      <c r="AX16" s="612"/>
      <c r="AY16" s="612"/>
      <c r="AZ16" s="612"/>
      <c r="BA16" s="612"/>
      <c r="BB16" s="612"/>
      <c r="BC16" s="612"/>
      <c r="BD16" s="612"/>
      <c r="BE16" s="612"/>
      <c r="BF16" s="613"/>
      <c r="BG16" s="614" t="s">
        <v>
130</v>
      </c>
      <c r="BH16" s="615"/>
      <c r="BI16" s="615"/>
      <c r="BJ16" s="615"/>
      <c r="BK16" s="615"/>
      <c r="BL16" s="615"/>
      <c r="BM16" s="615"/>
      <c r="BN16" s="616"/>
      <c r="BO16" s="650" t="s">
        <v>
130</v>
      </c>
      <c r="BP16" s="650"/>
      <c r="BQ16" s="650"/>
      <c r="BR16" s="650"/>
      <c r="BS16" s="651" t="s">
        <v>
130</v>
      </c>
      <c r="BT16" s="651"/>
      <c r="BU16" s="651"/>
      <c r="BV16" s="651"/>
      <c r="BW16" s="651"/>
      <c r="BX16" s="651"/>
      <c r="BY16" s="651"/>
      <c r="BZ16" s="651"/>
      <c r="CA16" s="651"/>
      <c r="CB16" s="682"/>
      <c r="CD16" s="611" t="s">
        <v>
266</v>
      </c>
      <c r="CE16" s="612"/>
      <c r="CF16" s="612"/>
      <c r="CG16" s="612"/>
      <c r="CH16" s="612"/>
      <c r="CI16" s="612"/>
      <c r="CJ16" s="612"/>
      <c r="CK16" s="612"/>
      <c r="CL16" s="612"/>
      <c r="CM16" s="612"/>
      <c r="CN16" s="612"/>
      <c r="CO16" s="612"/>
      <c r="CP16" s="612"/>
      <c r="CQ16" s="613"/>
      <c r="CR16" s="614">
        <v>
250860</v>
      </c>
      <c r="CS16" s="615"/>
      <c r="CT16" s="615"/>
      <c r="CU16" s="615"/>
      <c r="CV16" s="615"/>
      <c r="CW16" s="615"/>
      <c r="CX16" s="615"/>
      <c r="CY16" s="616"/>
      <c r="CZ16" s="650">
        <v>
0.4</v>
      </c>
      <c r="DA16" s="650"/>
      <c r="DB16" s="650"/>
      <c r="DC16" s="650"/>
      <c r="DD16" s="620" t="s">
        <v>
236</v>
      </c>
      <c r="DE16" s="615"/>
      <c r="DF16" s="615"/>
      <c r="DG16" s="615"/>
      <c r="DH16" s="615"/>
      <c r="DI16" s="615"/>
      <c r="DJ16" s="615"/>
      <c r="DK16" s="615"/>
      <c r="DL16" s="615"/>
      <c r="DM16" s="615"/>
      <c r="DN16" s="615"/>
      <c r="DO16" s="615"/>
      <c r="DP16" s="616"/>
      <c r="DQ16" s="620">
        <v>
26</v>
      </c>
      <c r="DR16" s="615"/>
      <c r="DS16" s="615"/>
      <c r="DT16" s="615"/>
      <c r="DU16" s="615"/>
      <c r="DV16" s="615"/>
      <c r="DW16" s="615"/>
      <c r="DX16" s="615"/>
      <c r="DY16" s="615"/>
      <c r="DZ16" s="615"/>
      <c r="EA16" s="615"/>
      <c r="EB16" s="615"/>
      <c r="EC16" s="649"/>
    </row>
    <row r="17" spans="2:133" ht="11.25" customHeight="1" x14ac:dyDescent="0.15">
      <c r="B17" s="611" t="s">
        <v>
267</v>
      </c>
      <c r="C17" s="612"/>
      <c r="D17" s="612"/>
      <c r="E17" s="612"/>
      <c r="F17" s="612"/>
      <c r="G17" s="612"/>
      <c r="H17" s="612"/>
      <c r="I17" s="612"/>
      <c r="J17" s="612"/>
      <c r="K17" s="612"/>
      <c r="L17" s="612"/>
      <c r="M17" s="612"/>
      <c r="N17" s="612"/>
      <c r="O17" s="612"/>
      <c r="P17" s="612"/>
      <c r="Q17" s="613"/>
      <c r="R17" s="614">
        <v>
279853</v>
      </c>
      <c r="S17" s="615"/>
      <c r="T17" s="615"/>
      <c r="U17" s="615"/>
      <c r="V17" s="615"/>
      <c r="W17" s="615"/>
      <c r="X17" s="615"/>
      <c r="Y17" s="616"/>
      <c r="Z17" s="650">
        <v>
0.5</v>
      </c>
      <c r="AA17" s="650"/>
      <c r="AB17" s="650"/>
      <c r="AC17" s="650"/>
      <c r="AD17" s="651">
        <v>
279853</v>
      </c>
      <c r="AE17" s="651"/>
      <c r="AF17" s="651"/>
      <c r="AG17" s="651"/>
      <c r="AH17" s="651"/>
      <c r="AI17" s="651"/>
      <c r="AJ17" s="651"/>
      <c r="AK17" s="651"/>
      <c r="AL17" s="617">
        <v>
0.9</v>
      </c>
      <c r="AM17" s="618"/>
      <c r="AN17" s="618"/>
      <c r="AO17" s="652"/>
      <c r="AP17" s="611" t="s">
        <v>
268</v>
      </c>
      <c r="AQ17" s="612"/>
      <c r="AR17" s="612"/>
      <c r="AS17" s="612"/>
      <c r="AT17" s="612"/>
      <c r="AU17" s="612"/>
      <c r="AV17" s="612"/>
      <c r="AW17" s="612"/>
      <c r="AX17" s="612"/>
      <c r="AY17" s="612"/>
      <c r="AZ17" s="612"/>
      <c r="BA17" s="612"/>
      <c r="BB17" s="612"/>
      <c r="BC17" s="612"/>
      <c r="BD17" s="612"/>
      <c r="BE17" s="612"/>
      <c r="BF17" s="613"/>
      <c r="BG17" s="614" t="s">
        <v>
236</v>
      </c>
      <c r="BH17" s="615"/>
      <c r="BI17" s="615"/>
      <c r="BJ17" s="615"/>
      <c r="BK17" s="615"/>
      <c r="BL17" s="615"/>
      <c r="BM17" s="615"/>
      <c r="BN17" s="616"/>
      <c r="BO17" s="650" t="s">
        <v>
236</v>
      </c>
      <c r="BP17" s="650"/>
      <c r="BQ17" s="650"/>
      <c r="BR17" s="650"/>
      <c r="BS17" s="651" t="s">
        <v>
146</v>
      </c>
      <c r="BT17" s="651"/>
      <c r="BU17" s="651"/>
      <c r="BV17" s="651"/>
      <c r="BW17" s="651"/>
      <c r="BX17" s="651"/>
      <c r="BY17" s="651"/>
      <c r="BZ17" s="651"/>
      <c r="CA17" s="651"/>
      <c r="CB17" s="682"/>
      <c r="CD17" s="611" t="s">
        <v>
269</v>
      </c>
      <c r="CE17" s="612"/>
      <c r="CF17" s="612"/>
      <c r="CG17" s="612"/>
      <c r="CH17" s="612"/>
      <c r="CI17" s="612"/>
      <c r="CJ17" s="612"/>
      <c r="CK17" s="612"/>
      <c r="CL17" s="612"/>
      <c r="CM17" s="612"/>
      <c r="CN17" s="612"/>
      <c r="CO17" s="612"/>
      <c r="CP17" s="612"/>
      <c r="CQ17" s="613"/>
      <c r="CR17" s="614">
        <v>
3080297</v>
      </c>
      <c r="CS17" s="615"/>
      <c r="CT17" s="615"/>
      <c r="CU17" s="615"/>
      <c r="CV17" s="615"/>
      <c r="CW17" s="615"/>
      <c r="CX17" s="615"/>
      <c r="CY17" s="616"/>
      <c r="CZ17" s="650">
        <v>
5.4</v>
      </c>
      <c r="DA17" s="650"/>
      <c r="DB17" s="650"/>
      <c r="DC17" s="650"/>
      <c r="DD17" s="620" t="s">
        <v>
236</v>
      </c>
      <c r="DE17" s="615"/>
      <c r="DF17" s="615"/>
      <c r="DG17" s="615"/>
      <c r="DH17" s="615"/>
      <c r="DI17" s="615"/>
      <c r="DJ17" s="615"/>
      <c r="DK17" s="615"/>
      <c r="DL17" s="615"/>
      <c r="DM17" s="615"/>
      <c r="DN17" s="615"/>
      <c r="DO17" s="615"/>
      <c r="DP17" s="616"/>
      <c r="DQ17" s="620">
        <v>
3050297</v>
      </c>
      <c r="DR17" s="615"/>
      <c r="DS17" s="615"/>
      <c r="DT17" s="615"/>
      <c r="DU17" s="615"/>
      <c r="DV17" s="615"/>
      <c r="DW17" s="615"/>
      <c r="DX17" s="615"/>
      <c r="DY17" s="615"/>
      <c r="DZ17" s="615"/>
      <c r="EA17" s="615"/>
      <c r="EB17" s="615"/>
      <c r="EC17" s="649"/>
    </row>
    <row r="18" spans="2:133" ht="11.25" customHeight="1" x14ac:dyDescent="0.15">
      <c r="B18" s="611" t="s">
        <v>
270</v>
      </c>
      <c r="C18" s="612"/>
      <c r="D18" s="612"/>
      <c r="E18" s="612"/>
      <c r="F18" s="612"/>
      <c r="G18" s="612"/>
      <c r="H18" s="612"/>
      <c r="I18" s="612"/>
      <c r="J18" s="612"/>
      <c r="K18" s="612"/>
      <c r="L18" s="612"/>
      <c r="M18" s="612"/>
      <c r="N18" s="612"/>
      <c r="O18" s="612"/>
      <c r="P18" s="612"/>
      <c r="Q18" s="613"/>
      <c r="R18" s="614">
        <v>
167129</v>
      </c>
      <c r="S18" s="615"/>
      <c r="T18" s="615"/>
      <c r="U18" s="615"/>
      <c r="V18" s="615"/>
      <c r="W18" s="615"/>
      <c r="X18" s="615"/>
      <c r="Y18" s="616"/>
      <c r="Z18" s="650">
        <v>
0.3</v>
      </c>
      <c r="AA18" s="650"/>
      <c r="AB18" s="650"/>
      <c r="AC18" s="650"/>
      <c r="AD18" s="651">
        <v>
167129</v>
      </c>
      <c r="AE18" s="651"/>
      <c r="AF18" s="651"/>
      <c r="AG18" s="651"/>
      <c r="AH18" s="651"/>
      <c r="AI18" s="651"/>
      <c r="AJ18" s="651"/>
      <c r="AK18" s="651"/>
      <c r="AL18" s="617">
        <v>
0.5</v>
      </c>
      <c r="AM18" s="618"/>
      <c r="AN18" s="618"/>
      <c r="AO18" s="652"/>
      <c r="AP18" s="611" t="s">
        <v>
271</v>
      </c>
      <c r="AQ18" s="612"/>
      <c r="AR18" s="612"/>
      <c r="AS18" s="612"/>
      <c r="AT18" s="612"/>
      <c r="AU18" s="612"/>
      <c r="AV18" s="612"/>
      <c r="AW18" s="612"/>
      <c r="AX18" s="612"/>
      <c r="AY18" s="612"/>
      <c r="AZ18" s="612"/>
      <c r="BA18" s="612"/>
      <c r="BB18" s="612"/>
      <c r="BC18" s="612"/>
      <c r="BD18" s="612"/>
      <c r="BE18" s="612"/>
      <c r="BF18" s="613"/>
      <c r="BG18" s="614" t="s">
        <v>
130</v>
      </c>
      <c r="BH18" s="615"/>
      <c r="BI18" s="615"/>
      <c r="BJ18" s="615"/>
      <c r="BK18" s="615"/>
      <c r="BL18" s="615"/>
      <c r="BM18" s="615"/>
      <c r="BN18" s="616"/>
      <c r="BO18" s="650" t="s">
        <v>
130</v>
      </c>
      <c r="BP18" s="650"/>
      <c r="BQ18" s="650"/>
      <c r="BR18" s="650"/>
      <c r="BS18" s="651" t="s">
        <v>
130</v>
      </c>
      <c r="BT18" s="651"/>
      <c r="BU18" s="651"/>
      <c r="BV18" s="651"/>
      <c r="BW18" s="651"/>
      <c r="BX18" s="651"/>
      <c r="BY18" s="651"/>
      <c r="BZ18" s="651"/>
      <c r="CA18" s="651"/>
      <c r="CB18" s="682"/>
      <c r="CD18" s="611" t="s">
        <v>
272</v>
      </c>
      <c r="CE18" s="612"/>
      <c r="CF18" s="612"/>
      <c r="CG18" s="612"/>
      <c r="CH18" s="612"/>
      <c r="CI18" s="612"/>
      <c r="CJ18" s="612"/>
      <c r="CK18" s="612"/>
      <c r="CL18" s="612"/>
      <c r="CM18" s="612"/>
      <c r="CN18" s="612"/>
      <c r="CO18" s="612"/>
      <c r="CP18" s="612"/>
      <c r="CQ18" s="613"/>
      <c r="CR18" s="614" t="s">
        <v>
130</v>
      </c>
      <c r="CS18" s="615"/>
      <c r="CT18" s="615"/>
      <c r="CU18" s="615"/>
      <c r="CV18" s="615"/>
      <c r="CW18" s="615"/>
      <c r="CX18" s="615"/>
      <c r="CY18" s="616"/>
      <c r="CZ18" s="650" t="s">
        <v>
146</v>
      </c>
      <c r="DA18" s="650"/>
      <c r="DB18" s="650"/>
      <c r="DC18" s="650"/>
      <c r="DD18" s="620" t="s">
        <v>
146</v>
      </c>
      <c r="DE18" s="615"/>
      <c r="DF18" s="615"/>
      <c r="DG18" s="615"/>
      <c r="DH18" s="615"/>
      <c r="DI18" s="615"/>
      <c r="DJ18" s="615"/>
      <c r="DK18" s="615"/>
      <c r="DL18" s="615"/>
      <c r="DM18" s="615"/>
      <c r="DN18" s="615"/>
      <c r="DO18" s="615"/>
      <c r="DP18" s="616"/>
      <c r="DQ18" s="620" t="s">
        <v>
236</v>
      </c>
      <c r="DR18" s="615"/>
      <c r="DS18" s="615"/>
      <c r="DT18" s="615"/>
      <c r="DU18" s="615"/>
      <c r="DV18" s="615"/>
      <c r="DW18" s="615"/>
      <c r="DX18" s="615"/>
      <c r="DY18" s="615"/>
      <c r="DZ18" s="615"/>
      <c r="EA18" s="615"/>
      <c r="EB18" s="615"/>
      <c r="EC18" s="649"/>
    </row>
    <row r="19" spans="2:133" ht="11.25" customHeight="1" x14ac:dyDescent="0.15">
      <c r="B19" s="611" t="s">
        <v>
273</v>
      </c>
      <c r="C19" s="612"/>
      <c r="D19" s="612"/>
      <c r="E19" s="612"/>
      <c r="F19" s="612"/>
      <c r="G19" s="612"/>
      <c r="H19" s="612"/>
      <c r="I19" s="612"/>
      <c r="J19" s="612"/>
      <c r="K19" s="612"/>
      <c r="L19" s="612"/>
      <c r="M19" s="612"/>
      <c r="N19" s="612"/>
      <c r="O19" s="612"/>
      <c r="P19" s="612"/>
      <c r="Q19" s="613"/>
      <c r="R19" s="614">
        <v>
165088</v>
      </c>
      <c r="S19" s="615"/>
      <c r="T19" s="615"/>
      <c r="U19" s="615"/>
      <c r="V19" s="615"/>
      <c r="W19" s="615"/>
      <c r="X19" s="615"/>
      <c r="Y19" s="616"/>
      <c r="Z19" s="650">
        <v>
0.3</v>
      </c>
      <c r="AA19" s="650"/>
      <c r="AB19" s="650"/>
      <c r="AC19" s="650"/>
      <c r="AD19" s="651">
        <v>
165088</v>
      </c>
      <c r="AE19" s="651"/>
      <c r="AF19" s="651"/>
      <c r="AG19" s="651"/>
      <c r="AH19" s="651"/>
      <c r="AI19" s="651"/>
      <c r="AJ19" s="651"/>
      <c r="AK19" s="651"/>
      <c r="AL19" s="617">
        <v>
0.5</v>
      </c>
      <c r="AM19" s="618"/>
      <c r="AN19" s="618"/>
      <c r="AO19" s="652"/>
      <c r="AP19" s="611" t="s">
        <v>
274</v>
      </c>
      <c r="AQ19" s="612"/>
      <c r="AR19" s="612"/>
      <c r="AS19" s="612"/>
      <c r="AT19" s="612"/>
      <c r="AU19" s="612"/>
      <c r="AV19" s="612"/>
      <c r="AW19" s="612"/>
      <c r="AX19" s="612"/>
      <c r="AY19" s="612"/>
      <c r="AZ19" s="612"/>
      <c r="BA19" s="612"/>
      <c r="BB19" s="612"/>
      <c r="BC19" s="612"/>
      <c r="BD19" s="612"/>
      <c r="BE19" s="612"/>
      <c r="BF19" s="613"/>
      <c r="BG19" s="614">
        <v>
1629052</v>
      </c>
      <c r="BH19" s="615"/>
      <c r="BI19" s="615"/>
      <c r="BJ19" s="615"/>
      <c r="BK19" s="615"/>
      <c r="BL19" s="615"/>
      <c r="BM19" s="615"/>
      <c r="BN19" s="616"/>
      <c r="BO19" s="650">
        <v>
6.7</v>
      </c>
      <c r="BP19" s="650"/>
      <c r="BQ19" s="650"/>
      <c r="BR19" s="650"/>
      <c r="BS19" s="651" t="s">
        <v>
146</v>
      </c>
      <c r="BT19" s="651"/>
      <c r="BU19" s="651"/>
      <c r="BV19" s="651"/>
      <c r="BW19" s="651"/>
      <c r="BX19" s="651"/>
      <c r="BY19" s="651"/>
      <c r="BZ19" s="651"/>
      <c r="CA19" s="651"/>
      <c r="CB19" s="682"/>
      <c r="CD19" s="611" t="s">
        <v>
275</v>
      </c>
      <c r="CE19" s="612"/>
      <c r="CF19" s="612"/>
      <c r="CG19" s="612"/>
      <c r="CH19" s="612"/>
      <c r="CI19" s="612"/>
      <c r="CJ19" s="612"/>
      <c r="CK19" s="612"/>
      <c r="CL19" s="612"/>
      <c r="CM19" s="612"/>
      <c r="CN19" s="612"/>
      <c r="CO19" s="612"/>
      <c r="CP19" s="612"/>
      <c r="CQ19" s="613"/>
      <c r="CR19" s="614" t="s">
        <v>
130</v>
      </c>
      <c r="CS19" s="615"/>
      <c r="CT19" s="615"/>
      <c r="CU19" s="615"/>
      <c r="CV19" s="615"/>
      <c r="CW19" s="615"/>
      <c r="CX19" s="615"/>
      <c r="CY19" s="616"/>
      <c r="CZ19" s="650" t="s">
        <v>
130</v>
      </c>
      <c r="DA19" s="650"/>
      <c r="DB19" s="650"/>
      <c r="DC19" s="650"/>
      <c r="DD19" s="620" t="s">
        <v>
236</v>
      </c>
      <c r="DE19" s="615"/>
      <c r="DF19" s="615"/>
      <c r="DG19" s="615"/>
      <c r="DH19" s="615"/>
      <c r="DI19" s="615"/>
      <c r="DJ19" s="615"/>
      <c r="DK19" s="615"/>
      <c r="DL19" s="615"/>
      <c r="DM19" s="615"/>
      <c r="DN19" s="615"/>
      <c r="DO19" s="615"/>
      <c r="DP19" s="616"/>
      <c r="DQ19" s="620" t="s">
        <v>
236</v>
      </c>
      <c r="DR19" s="615"/>
      <c r="DS19" s="615"/>
      <c r="DT19" s="615"/>
      <c r="DU19" s="615"/>
      <c r="DV19" s="615"/>
      <c r="DW19" s="615"/>
      <c r="DX19" s="615"/>
      <c r="DY19" s="615"/>
      <c r="DZ19" s="615"/>
      <c r="EA19" s="615"/>
      <c r="EB19" s="615"/>
      <c r="EC19" s="649"/>
    </row>
    <row r="20" spans="2:133" ht="11.25" customHeight="1" x14ac:dyDescent="0.15">
      <c r="B20" s="683" t="s">
        <v>
276</v>
      </c>
      <c r="C20" s="684"/>
      <c r="D20" s="684"/>
      <c r="E20" s="684"/>
      <c r="F20" s="684"/>
      <c r="G20" s="684"/>
      <c r="H20" s="684"/>
      <c r="I20" s="684"/>
      <c r="J20" s="684"/>
      <c r="K20" s="684"/>
      <c r="L20" s="684"/>
      <c r="M20" s="684"/>
      <c r="N20" s="684"/>
      <c r="O20" s="684"/>
      <c r="P20" s="684"/>
      <c r="Q20" s="685"/>
      <c r="R20" s="614">
        <v>
2041</v>
      </c>
      <c r="S20" s="615"/>
      <c r="T20" s="615"/>
      <c r="U20" s="615"/>
      <c r="V20" s="615"/>
      <c r="W20" s="615"/>
      <c r="X20" s="615"/>
      <c r="Y20" s="616"/>
      <c r="Z20" s="650">
        <v>
0</v>
      </c>
      <c r="AA20" s="650"/>
      <c r="AB20" s="650"/>
      <c r="AC20" s="650"/>
      <c r="AD20" s="651">
        <v>
2041</v>
      </c>
      <c r="AE20" s="651"/>
      <c r="AF20" s="651"/>
      <c r="AG20" s="651"/>
      <c r="AH20" s="651"/>
      <c r="AI20" s="651"/>
      <c r="AJ20" s="651"/>
      <c r="AK20" s="651"/>
      <c r="AL20" s="617">
        <v>
0</v>
      </c>
      <c r="AM20" s="618"/>
      <c r="AN20" s="618"/>
      <c r="AO20" s="652"/>
      <c r="AP20" s="611" t="s">
        <v>
277</v>
      </c>
      <c r="AQ20" s="612"/>
      <c r="AR20" s="612"/>
      <c r="AS20" s="612"/>
      <c r="AT20" s="612"/>
      <c r="AU20" s="612"/>
      <c r="AV20" s="612"/>
      <c r="AW20" s="612"/>
      <c r="AX20" s="612"/>
      <c r="AY20" s="612"/>
      <c r="AZ20" s="612"/>
      <c r="BA20" s="612"/>
      <c r="BB20" s="612"/>
      <c r="BC20" s="612"/>
      <c r="BD20" s="612"/>
      <c r="BE20" s="612"/>
      <c r="BF20" s="613"/>
      <c r="BG20" s="614">
        <v>
1629052</v>
      </c>
      <c r="BH20" s="615"/>
      <c r="BI20" s="615"/>
      <c r="BJ20" s="615"/>
      <c r="BK20" s="615"/>
      <c r="BL20" s="615"/>
      <c r="BM20" s="615"/>
      <c r="BN20" s="616"/>
      <c r="BO20" s="650">
        <v>
6.7</v>
      </c>
      <c r="BP20" s="650"/>
      <c r="BQ20" s="650"/>
      <c r="BR20" s="650"/>
      <c r="BS20" s="651" t="s">
        <v>
236</v>
      </c>
      <c r="BT20" s="651"/>
      <c r="BU20" s="651"/>
      <c r="BV20" s="651"/>
      <c r="BW20" s="651"/>
      <c r="BX20" s="651"/>
      <c r="BY20" s="651"/>
      <c r="BZ20" s="651"/>
      <c r="CA20" s="651"/>
      <c r="CB20" s="682"/>
      <c r="CD20" s="611" t="s">
        <v>
278</v>
      </c>
      <c r="CE20" s="612"/>
      <c r="CF20" s="612"/>
      <c r="CG20" s="612"/>
      <c r="CH20" s="612"/>
      <c r="CI20" s="612"/>
      <c r="CJ20" s="612"/>
      <c r="CK20" s="612"/>
      <c r="CL20" s="612"/>
      <c r="CM20" s="612"/>
      <c r="CN20" s="612"/>
      <c r="CO20" s="612"/>
      <c r="CP20" s="612"/>
      <c r="CQ20" s="613"/>
      <c r="CR20" s="614">
        <v>
56791646</v>
      </c>
      <c r="CS20" s="615"/>
      <c r="CT20" s="615"/>
      <c r="CU20" s="615"/>
      <c r="CV20" s="615"/>
      <c r="CW20" s="615"/>
      <c r="CX20" s="615"/>
      <c r="CY20" s="616"/>
      <c r="CZ20" s="650">
        <v>
100</v>
      </c>
      <c r="DA20" s="650"/>
      <c r="DB20" s="650"/>
      <c r="DC20" s="650"/>
      <c r="DD20" s="620">
        <v>
3946517</v>
      </c>
      <c r="DE20" s="615"/>
      <c r="DF20" s="615"/>
      <c r="DG20" s="615"/>
      <c r="DH20" s="615"/>
      <c r="DI20" s="615"/>
      <c r="DJ20" s="615"/>
      <c r="DK20" s="615"/>
      <c r="DL20" s="615"/>
      <c r="DM20" s="615"/>
      <c r="DN20" s="615"/>
      <c r="DO20" s="615"/>
      <c r="DP20" s="616"/>
      <c r="DQ20" s="620">
        <v>
38736639</v>
      </c>
      <c r="DR20" s="615"/>
      <c r="DS20" s="615"/>
      <c r="DT20" s="615"/>
      <c r="DU20" s="615"/>
      <c r="DV20" s="615"/>
      <c r="DW20" s="615"/>
      <c r="DX20" s="615"/>
      <c r="DY20" s="615"/>
      <c r="DZ20" s="615"/>
      <c r="EA20" s="615"/>
      <c r="EB20" s="615"/>
      <c r="EC20" s="649"/>
    </row>
    <row r="21" spans="2:133" ht="11.25" customHeight="1" x14ac:dyDescent="0.15">
      <c r="B21" s="611" t="s">
        <v>
279</v>
      </c>
      <c r="C21" s="612"/>
      <c r="D21" s="612"/>
      <c r="E21" s="612"/>
      <c r="F21" s="612"/>
      <c r="G21" s="612"/>
      <c r="H21" s="612"/>
      <c r="I21" s="612"/>
      <c r="J21" s="612"/>
      <c r="K21" s="612"/>
      <c r="L21" s="612"/>
      <c r="M21" s="612"/>
      <c r="N21" s="612"/>
      <c r="O21" s="612"/>
      <c r="P21" s="612"/>
      <c r="Q21" s="613"/>
      <c r="R21" s="614">
        <v>
3757872</v>
      </c>
      <c r="S21" s="615"/>
      <c r="T21" s="615"/>
      <c r="U21" s="615"/>
      <c r="V21" s="615"/>
      <c r="W21" s="615"/>
      <c r="X21" s="615"/>
      <c r="Y21" s="616"/>
      <c r="Z21" s="650">
        <v>
6.3</v>
      </c>
      <c r="AA21" s="650"/>
      <c r="AB21" s="650"/>
      <c r="AC21" s="650"/>
      <c r="AD21" s="651">
        <v>
3479315</v>
      </c>
      <c r="AE21" s="651"/>
      <c r="AF21" s="651"/>
      <c r="AG21" s="651"/>
      <c r="AH21" s="651"/>
      <c r="AI21" s="651"/>
      <c r="AJ21" s="651"/>
      <c r="AK21" s="651"/>
      <c r="AL21" s="617">
        <v>
10.9</v>
      </c>
      <c r="AM21" s="618"/>
      <c r="AN21" s="618"/>
      <c r="AO21" s="652"/>
      <c r="AP21" s="611" t="s">
        <v>
280</v>
      </c>
      <c r="AQ21" s="686"/>
      <c r="AR21" s="686"/>
      <c r="AS21" s="686"/>
      <c r="AT21" s="686"/>
      <c r="AU21" s="686"/>
      <c r="AV21" s="686"/>
      <c r="AW21" s="686"/>
      <c r="AX21" s="686"/>
      <c r="AY21" s="686"/>
      <c r="AZ21" s="686"/>
      <c r="BA21" s="686"/>
      <c r="BB21" s="686"/>
      <c r="BC21" s="686"/>
      <c r="BD21" s="686"/>
      <c r="BE21" s="686"/>
      <c r="BF21" s="687"/>
      <c r="BG21" s="614" t="s">
        <v>
130</v>
      </c>
      <c r="BH21" s="615"/>
      <c r="BI21" s="615"/>
      <c r="BJ21" s="615"/>
      <c r="BK21" s="615"/>
      <c r="BL21" s="615"/>
      <c r="BM21" s="615"/>
      <c r="BN21" s="616"/>
      <c r="BO21" s="650" t="s">
        <v>
146</v>
      </c>
      <c r="BP21" s="650"/>
      <c r="BQ21" s="650"/>
      <c r="BR21" s="650"/>
      <c r="BS21" s="651" t="s">
        <v>
130</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
281</v>
      </c>
      <c r="C22" s="612"/>
      <c r="D22" s="612"/>
      <c r="E22" s="612"/>
      <c r="F22" s="612"/>
      <c r="G22" s="612"/>
      <c r="H22" s="612"/>
      <c r="I22" s="612"/>
      <c r="J22" s="612"/>
      <c r="K22" s="612"/>
      <c r="L22" s="612"/>
      <c r="M22" s="612"/>
      <c r="N22" s="612"/>
      <c r="O22" s="612"/>
      <c r="P22" s="612"/>
      <c r="Q22" s="613"/>
      <c r="R22" s="614">
        <v>
3479315</v>
      </c>
      <c r="S22" s="615"/>
      <c r="T22" s="615"/>
      <c r="U22" s="615"/>
      <c r="V22" s="615"/>
      <c r="W22" s="615"/>
      <c r="X22" s="615"/>
      <c r="Y22" s="616"/>
      <c r="Z22" s="650">
        <v>
5.8</v>
      </c>
      <c r="AA22" s="650"/>
      <c r="AB22" s="650"/>
      <c r="AC22" s="650"/>
      <c r="AD22" s="651">
        <v>
3479315</v>
      </c>
      <c r="AE22" s="651"/>
      <c r="AF22" s="651"/>
      <c r="AG22" s="651"/>
      <c r="AH22" s="651"/>
      <c r="AI22" s="651"/>
      <c r="AJ22" s="651"/>
      <c r="AK22" s="651"/>
      <c r="AL22" s="617">
        <v>
10.9</v>
      </c>
      <c r="AM22" s="618"/>
      <c r="AN22" s="618"/>
      <c r="AO22" s="652"/>
      <c r="AP22" s="611" t="s">
        <v>
282</v>
      </c>
      <c r="AQ22" s="686"/>
      <c r="AR22" s="686"/>
      <c r="AS22" s="686"/>
      <c r="AT22" s="686"/>
      <c r="AU22" s="686"/>
      <c r="AV22" s="686"/>
      <c r="AW22" s="686"/>
      <c r="AX22" s="686"/>
      <c r="AY22" s="686"/>
      <c r="AZ22" s="686"/>
      <c r="BA22" s="686"/>
      <c r="BB22" s="686"/>
      <c r="BC22" s="686"/>
      <c r="BD22" s="686"/>
      <c r="BE22" s="686"/>
      <c r="BF22" s="687"/>
      <c r="BG22" s="614" t="s">
        <v>
236</v>
      </c>
      <c r="BH22" s="615"/>
      <c r="BI22" s="615"/>
      <c r="BJ22" s="615"/>
      <c r="BK22" s="615"/>
      <c r="BL22" s="615"/>
      <c r="BM22" s="615"/>
      <c r="BN22" s="616"/>
      <c r="BO22" s="650" t="s">
        <v>
130</v>
      </c>
      <c r="BP22" s="650"/>
      <c r="BQ22" s="650"/>
      <c r="BR22" s="650"/>
      <c r="BS22" s="651" t="s">
        <v>
236</v>
      </c>
      <c r="BT22" s="651"/>
      <c r="BU22" s="651"/>
      <c r="BV22" s="651"/>
      <c r="BW22" s="651"/>
      <c r="BX22" s="651"/>
      <c r="BY22" s="651"/>
      <c r="BZ22" s="651"/>
      <c r="CA22" s="651"/>
      <c r="CB22" s="682"/>
      <c r="CD22" s="666" t="s">
        <v>
283</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
284</v>
      </c>
      <c r="C23" s="612"/>
      <c r="D23" s="612"/>
      <c r="E23" s="612"/>
      <c r="F23" s="612"/>
      <c r="G23" s="612"/>
      <c r="H23" s="612"/>
      <c r="I23" s="612"/>
      <c r="J23" s="612"/>
      <c r="K23" s="612"/>
      <c r="L23" s="612"/>
      <c r="M23" s="612"/>
      <c r="N23" s="612"/>
      <c r="O23" s="612"/>
      <c r="P23" s="612"/>
      <c r="Q23" s="613"/>
      <c r="R23" s="614">
        <v>
276744</v>
      </c>
      <c r="S23" s="615"/>
      <c r="T23" s="615"/>
      <c r="U23" s="615"/>
      <c r="V23" s="615"/>
      <c r="W23" s="615"/>
      <c r="X23" s="615"/>
      <c r="Y23" s="616"/>
      <c r="Z23" s="650">
        <v>
0.5</v>
      </c>
      <c r="AA23" s="650"/>
      <c r="AB23" s="650"/>
      <c r="AC23" s="650"/>
      <c r="AD23" s="651" t="s">
        <v>
146</v>
      </c>
      <c r="AE23" s="651"/>
      <c r="AF23" s="651"/>
      <c r="AG23" s="651"/>
      <c r="AH23" s="651"/>
      <c r="AI23" s="651"/>
      <c r="AJ23" s="651"/>
      <c r="AK23" s="651"/>
      <c r="AL23" s="617" t="s">
        <v>
130</v>
      </c>
      <c r="AM23" s="618"/>
      <c r="AN23" s="618"/>
      <c r="AO23" s="652"/>
      <c r="AP23" s="611" t="s">
        <v>
285</v>
      </c>
      <c r="AQ23" s="686"/>
      <c r="AR23" s="686"/>
      <c r="AS23" s="686"/>
      <c r="AT23" s="686"/>
      <c r="AU23" s="686"/>
      <c r="AV23" s="686"/>
      <c r="AW23" s="686"/>
      <c r="AX23" s="686"/>
      <c r="AY23" s="686"/>
      <c r="AZ23" s="686"/>
      <c r="BA23" s="686"/>
      <c r="BB23" s="686"/>
      <c r="BC23" s="686"/>
      <c r="BD23" s="686"/>
      <c r="BE23" s="686"/>
      <c r="BF23" s="687"/>
      <c r="BG23" s="614">
        <v>
1629052</v>
      </c>
      <c r="BH23" s="615"/>
      <c r="BI23" s="615"/>
      <c r="BJ23" s="615"/>
      <c r="BK23" s="615"/>
      <c r="BL23" s="615"/>
      <c r="BM23" s="615"/>
      <c r="BN23" s="616"/>
      <c r="BO23" s="650">
        <v>
6.7</v>
      </c>
      <c r="BP23" s="650"/>
      <c r="BQ23" s="650"/>
      <c r="BR23" s="650"/>
      <c r="BS23" s="651" t="s">
        <v>
146</v>
      </c>
      <c r="BT23" s="651"/>
      <c r="BU23" s="651"/>
      <c r="BV23" s="651"/>
      <c r="BW23" s="651"/>
      <c r="BX23" s="651"/>
      <c r="BY23" s="651"/>
      <c r="BZ23" s="651"/>
      <c r="CA23" s="651"/>
      <c r="CB23" s="682"/>
      <c r="CD23" s="666" t="s">
        <v>
224</v>
      </c>
      <c r="CE23" s="667"/>
      <c r="CF23" s="667"/>
      <c r="CG23" s="667"/>
      <c r="CH23" s="667"/>
      <c r="CI23" s="667"/>
      <c r="CJ23" s="667"/>
      <c r="CK23" s="667"/>
      <c r="CL23" s="667"/>
      <c r="CM23" s="667"/>
      <c r="CN23" s="667"/>
      <c r="CO23" s="667"/>
      <c r="CP23" s="667"/>
      <c r="CQ23" s="668"/>
      <c r="CR23" s="666" t="s">
        <v>
286</v>
      </c>
      <c r="CS23" s="667"/>
      <c r="CT23" s="667"/>
      <c r="CU23" s="667"/>
      <c r="CV23" s="667"/>
      <c r="CW23" s="667"/>
      <c r="CX23" s="667"/>
      <c r="CY23" s="668"/>
      <c r="CZ23" s="666" t="s">
        <v>
287</v>
      </c>
      <c r="DA23" s="667"/>
      <c r="DB23" s="667"/>
      <c r="DC23" s="668"/>
      <c r="DD23" s="666" t="s">
        <v>
288</v>
      </c>
      <c r="DE23" s="667"/>
      <c r="DF23" s="667"/>
      <c r="DG23" s="667"/>
      <c r="DH23" s="667"/>
      <c r="DI23" s="667"/>
      <c r="DJ23" s="667"/>
      <c r="DK23" s="668"/>
      <c r="DL23" s="698" t="s">
        <v>
289</v>
      </c>
      <c r="DM23" s="699"/>
      <c r="DN23" s="699"/>
      <c r="DO23" s="699"/>
      <c r="DP23" s="699"/>
      <c r="DQ23" s="699"/>
      <c r="DR23" s="699"/>
      <c r="DS23" s="699"/>
      <c r="DT23" s="699"/>
      <c r="DU23" s="699"/>
      <c r="DV23" s="700"/>
      <c r="DW23" s="666" t="s">
        <v>
290</v>
      </c>
      <c r="DX23" s="667"/>
      <c r="DY23" s="667"/>
      <c r="DZ23" s="667"/>
      <c r="EA23" s="667"/>
      <c r="EB23" s="667"/>
      <c r="EC23" s="668"/>
    </row>
    <row r="24" spans="2:133" ht="11.25" customHeight="1" x14ac:dyDescent="0.15">
      <c r="B24" s="611" t="s">
        <v>
291</v>
      </c>
      <c r="C24" s="612"/>
      <c r="D24" s="612"/>
      <c r="E24" s="612"/>
      <c r="F24" s="612"/>
      <c r="G24" s="612"/>
      <c r="H24" s="612"/>
      <c r="I24" s="612"/>
      <c r="J24" s="612"/>
      <c r="K24" s="612"/>
      <c r="L24" s="612"/>
      <c r="M24" s="612"/>
      <c r="N24" s="612"/>
      <c r="O24" s="612"/>
      <c r="P24" s="612"/>
      <c r="Q24" s="613"/>
      <c r="R24" s="614">
        <v>
1813</v>
      </c>
      <c r="S24" s="615"/>
      <c r="T24" s="615"/>
      <c r="U24" s="615"/>
      <c r="V24" s="615"/>
      <c r="W24" s="615"/>
      <c r="X24" s="615"/>
      <c r="Y24" s="616"/>
      <c r="Z24" s="650">
        <v>
0</v>
      </c>
      <c r="AA24" s="650"/>
      <c r="AB24" s="650"/>
      <c r="AC24" s="650"/>
      <c r="AD24" s="651" t="s">
        <v>
236</v>
      </c>
      <c r="AE24" s="651"/>
      <c r="AF24" s="651"/>
      <c r="AG24" s="651"/>
      <c r="AH24" s="651"/>
      <c r="AI24" s="651"/>
      <c r="AJ24" s="651"/>
      <c r="AK24" s="651"/>
      <c r="AL24" s="617" t="s">
        <v>
236</v>
      </c>
      <c r="AM24" s="618"/>
      <c r="AN24" s="618"/>
      <c r="AO24" s="652"/>
      <c r="AP24" s="611" t="s">
        <v>
292</v>
      </c>
      <c r="AQ24" s="686"/>
      <c r="AR24" s="686"/>
      <c r="AS24" s="686"/>
      <c r="AT24" s="686"/>
      <c r="AU24" s="686"/>
      <c r="AV24" s="686"/>
      <c r="AW24" s="686"/>
      <c r="AX24" s="686"/>
      <c r="AY24" s="686"/>
      <c r="AZ24" s="686"/>
      <c r="BA24" s="686"/>
      <c r="BB24" s="686"/>
      <c r="BC24" s="686"/>
      <c r="BD24" s="686"/>
      <c r="BE24" s="686"/>
      <c r="BF24" s="687"/>
      <c r="BG24" s="614" t="s">
        <v>
236</v>
      </c>
      <c r="BH24" s="615"/>
      <c r="BI24" s="615"/>
      <c r="BJ24" s="615"/>
      <c r="BK24" s="615"/>
      <c r="BL24" s="615"/>
      <c r="BM24" s="615"/>
      <c r="BN24" s="616"/>
      <c r="BO24" s="650" t="s">
        <v>
130</v>
      </c>
      <c r="BP24" s="650"/>
      <c r="BQ24" s="650"/>
      <c r="BR24" s="650"/>
      <c r="BS24" s="651" t="s">
        <v>
236</v>
      </c>
      <c r="BT24" s="651"/>
      <c r="BU24" s="651"/>
      <c r="BV24" s="651"/>
      <c r="BW24" s="651"/>
      <c r="BX24" s="651"/>
      <c r="BY24" s="651"/>
      <c r="BZ24" s="651"/>
      <c r="CA24" s="651"/>
      <c r="CB24" s="682"/>
      <c r="CD24" s="663" t="s">
        <v>
293</v>
      </c>
      <c r="CE24" s="664"/>
      <c r="CF24" s="664"/>
      <c r="CG24" s="664"/>
      <c r="CH24" s="664"/>
      <c r="CI24" s="664"/>
      <c r="CJ24" s="664"/>
      <c r="CK24" s="664"/>
      <c r="CL24" s="664"/>
      <c r="CM24" s="664"/>
      <c r="CN24" s="664"/>
      <c r="CO24" s="664"/>
      <c r="CP24" s="664"/>
      <c r="CQ24" s="665"/>
      <c r="CR24" s="660">
        <v>
27165372</v>
      </c>
      <c r="CS24" s="661"/>
      <c r="CT24" s="661"/>
      <c r="CU24" s="661"/>
      <c r="CV24" s="661"/>
      <c r="CW24" s="661"/>
      <c r="CX24" s="661"/>
      <c r="CY24" s="689"/>
      <c r="CZ24" s="690">
        <v>
47.8</v>
      </c>
      <c r="DA24" s="673"/>
      <c r="DB24" s="673"/>
      <c r="DC24" s="692"/>
      <c r="DD24" s="688">
        <v>
15711204</v>
      </c>
      <c r="DE24" s="661"/>
      <c r="DF24" s="661"/>
      <c r="DG24" s="661"/>
      <c r="DH24" s="661"/>
      <c r="DI24" s="661"/>
      <c r="DJ24" s="661"/>
      <c r="DK24" s="689"/>
      <c r="DL24" s="688">
        <v>
15175363</v>
      </c>
      <c r="DM24" s="661"/>
      <c r="DN24" s="661"/>
      <c r="DO24" s="661"/>
      <c r="DP24" s="661"/>
      <c r="DQ24" s="661"/>
      <c r="DR24" s="661"/>
      <c r="DS24" s="661"/>
      <c r="DT24" s="661"/>
      <c r="DU24" s="661"/>
      <c r="DV24" s="689"/>
      <c r="DW24" s="690">
        <v>
46.6</v>
      </c>
      <c r="DX24" s="673"/>
      <c r="DY24" s="673"/>
      <c r="DZ24" s="673"/>
      <c r="EA24" s="673"/>
      <c r="EB24" s="673"/>
      <c r="EC24" s="691"/>
    </row>
    <row r="25" spans="2:133" ht="11.25" customHeight="1" x14ac:dyDescent="0.15">
      <c r="B25" s="611" t="s">
        <v>
294</v>
      </c>
      <c r="C25" s="612"/>
      <c r="D25" s="612"/>
      <c r="E25" s="612"/>
      <c r="F25" s="612"/>
      <c r="G25" s="612"/>
      <c r="H25" s="612"/>
      <c r="I25" s="612"/>
      <c r="J25" s="612"/>
      <c r="K25" s="612"/>
      <c r="L25" s="612"/>
      <c r="M25" s="612"/>
      <c r="N25" s="612"/>
      <c r="O25" s="612"/>
      <c r="P25" s="612"/>
      <c r="Q25" s="613"/>
      <c r="R25" s="614">
        <v>
33464014</v>
      </c>
      <c r="S25" s="615"/>
      <c r="T25" s="615"/>
      <c r="U25" s="615"/>
      <c r="V25" s="615"/>
      <c r="W25" s="615"/>
      <c r="X25" s="615"/>
      <c r="Y25" s="616"/>
      <c r="Z25" s="650">
        <v>
56.1</v>
      </c>
      <c r="AA25" s="650"/>
      <c r="AB25" s="650"/>
      <c r="AC25" s="650"/>
      <c r="AD25" s="651">
        <v>
31556405</v>
      </c>
      <c r="AE25" s="651"/>
      <c r="AF25" s="651"/>
      <c r="AG25" s="651"/>
      <c r="AH25" s="651"/>
      <c r="AI25" s="651"/>
      <c r="AJ25" s="651"/>
      <c r="AK25" s="651"/>
      <c r="AL25" s="617">
        <v>
99.2</v>
      </c>
      <c r="AM25" s="618"/>
      <c r="AN25" s="618"/>
      <c r="AO25" s="652"/>
      <c r="AP25" s="611" t="s">
        <v>
295</v>
      </c>
      <c r="AQ25" s="686"/>
      <c r="AR25" s="686"/>
      <c r="AS25" s="686"/>
      <c r="AT25" s="686"/>
      <c r="AU25" s="686"/>
      <c r="AV25" s="686"/>
      <c r="AW25" s="686"/>
      <c r="AX25" s="686"/>
      <c r="AY25" s="686"/>
      <c r="AZ25" s="686"/>
      <c r="BA25" s="686"/>
      <c r="BB25" s="686"/>
      <c r="BC25" s="686"/>
      <c r="BD25" s="686"/>
      <c r="BE25" s="686"/>
      <c r="BF25" s="687"/>
      <c r="BG25" s="614" t="s">
        <v>
236</v>
      </c>
      <c r="BH25" s="615"/>
      <c r="BI25" s="615"/>
      <c r="BJ25" s="615"/>
      <c r="BK25" s="615"/>
      <c r="BL25" s="615"/>
      <c r="BM25" s="615"/>
      <c r="BN25" s="616"/>
      <c r="BO25" s="650" t="s">
        <v>
146</v>
      </c>
      <c r="BP25" s="650"/>
      <c r="BQ25" s="650"/>
      <c r="BR25" s="650"/>
      <c r="BS25" s="651" t="s">
        <v>
236</v>
      </c>
      <c r="BT25" s="651"/>
      <c r="BU25" s="651"/>
      <c r="BV25" s="651"/>
      <c r="BW25" s="651"/>
      <c r="BX25" s="651"/>
      <c r="BY25" s="651"/>
      <c r="BZ25" s="651"/>
      <c r="CA25" s="651"/>
      <c r="CB25" s="682"/>
      <c r="CD25" s="611" t="s">
        <v>
296</v>
      </c>
      <c r="CE25" s="612"/>
      <c r="CF25" s="612"/>
      <c r="CG25" s="612"/>
      <c r="CH25" s="612"/>
      <c r="CI25" s="612"/>
      <c r="CJ25" s="612"/>
      <c r="CK25" s="612"/>
      <c r="CL25" s="612"/>
      <c r="CM25" s="612"/>
      <c r="CN25" s="612"/>
      <c r="CO25" s="612"/>
      <c r="CP25" s="612"/>
      <c r="CQ25" s="613"/>
      <c r="CR25" s="614">
        <v>
9143332</v>
      </c>
      <c r="CS25" s="623"/>
      <c r="CT25" s="623"/>
      <c r="CU25" s="623"/>
      <c r="CV25" s="623"/>
      <c r="CW25" s="623"/>
      <c r="CX25" s="623"/>
      <c r="CY25" s="624"/>
      <c r="CZ25" s="617">
        <v>
16.100000000000001</v>
      </c>
      <c r="DA25" s="625"/>
      <c r="DB25" s="625"/>
      <c r="DC25" s="626"/>
      <c r="DD25" s="620">
        <v>
8470017</v>
      </c>
      <c r="DE25" s="623"/>
      <c r="DF25" s="623"/>
      <c r="DG25" s="623"/>
      <c r="DH25" s="623"/>
      <c r="DI25" s="623"/>
      <c r="DJ25" s="623"/>
      <c r="DK25" s="624"/>
      <c r="DL25" s="620">
        <v>
8211902</v>
      </c>
      <c r="DM25" s="623"/>
      <c r="DN25" s="623"/>
      <c r="DO25" s="623"/>
      <c r="DP25" s="623"/>
      <c r="DQ25" s="623"/>
      <c r="DR25" s="623"/>
      <c r="DS25" s="623"/>
      <c r="DT25" s="623"/>
      <c r="DU25" s="623"/>
      <c r="DV25" s="624"/>
      <c r="DW25" s="617">
        <v>
25.2</v>
      </c>
      <c r="DX25" s="625"/>
      <c r="DY25" s="625"/>
      <c r="DZ25" s="625"/>
      <c r="EA25" s="625"/>
      <c r="EB25" s="625"/>
      <c r="EC25" s="639"/>
    </row>
    <row r="26" spans="2:133" ht="11.25" customHeight="1" x14ac:dyDescent="0.15">
      <c r="B26" s="611" t="s">
        <v>
297</v>
      </c>
      <c r="C26" s="612"/>
      <c r="D26" s="612"/>
      <c r="E26" s="612"/>
      <c r="F26" s="612"/>
      <c r="G26" s="612"/>
      <c r="H26" s="612"/>
      <c r="I26" s="612"/>
      <c r="J26" s="612"/>
      <c r="K26" s="612"/>
      <c r="L26" s="612"/>
      <c r="M26" s="612"/>
      <c r="N26" s="612"/>
      <c r="O26" s="612"/>
      <c r="P26" s="612"/>
      <c r="Q26" s="613"/>
      <c r="R26" s="614">
        <v>
17180</v>
      </c>
      <c r="S26" s="615"/>
      <c r="T26" s="615"/>
      <c r="U26" s="615"/>
      <c r="V26" s="615"/>
      <c r="W26" s="615"/>
      <c r="X26" s="615"/>
      <c r="Y26" s="616"/>
      <c r="Z26" s="650">
        <v>
0</v>
      </c>
      <c r="AA26" s="650"/>
      <c r="AB26" s="650"/>
      <c r="AC26" s="650"/>
      <c r="AD26" s="651">
        <v>
17180</v>
      </c>
      <c r="AE26" s="651"/>
      <c r="AF26" s="651"/>
      <c r="AG26" s="651"/>
      <c r="AH26" s="651"/>
      <c r="AI26" s="651"/>
      <c r="AJ26" s="651"/>
      <c r="AK26" s="651"/>
      <c r="AL26" s="617">
        <v>
0.1</v>
      </c>
      <c r="AM26" s="618"/>
      <c r="AN26" s="618"/>
      <c r="AO26" s="652"/>
      <c r="AP26" s="611" t="s">
        <v>
298</v>
      </c>
      <c r="AQ26" s="686"/>
      <c r="AR26" s="686"/>
      <c r="AS26" s="686"/>
      <c r="AT26" s="686"/>
      <c r="AU26" s="686"/>
      <c r="AV26" s="686"/>
      <c r="AW26" s="686"/>
      <c r="AX26" s="686"/>
      <c r="AY26" s="686"/>
      <c r="AZ26" s="686"/>
      <c r="BA26" s="686"/>
      <c r="BB26" s="686"/>
      <c r="BC26" s="686"/>
      <c r="BD26" s="686"/>
      <c r="BE26" s="686"/>
      <c r="BF26" s="687"/>
      <c r="BG26" s="614" t="s">
        <v>
236</v>
      </c>
      <c r="BH26" s="615"/>
      <c r="BI26" s="615"/>
      <c r="BJ26" s="615"/>
      <c r="BK26" s="615"/>
      <c r="BL26" s="615"/>
      <c r="BM26" s="615"/>
      <c r="BN26" s="616"/>
      <c r="BO26" s="650" t="s">
        <v>
236</v>
      </c>
      <c r="BP26" s="650"/>
      <c r="BQ26" s="650"/>
      <c r="BR26" s="650"/>
      <c r="BS26" s="651" t="s">
        <v>
130</v>
      </c>
      <c r="BT26" s="651"/>
      <c r="BU26" s="651"/>
      <c r="BV26" s="651"/>
      <c r="BW26" s="651"/>
      <c r="BX26" s="651"/>
      <c r="BY26" s="651"/>
      <c r="BZ26" s="651"/>
      <c r="CA26" s="651"/>
      <c r="CB26" s="682"/>
      <c r="CD26" s="611" t="s">
        <v>
299</v>
      </c>
      <c r="CE26" s="612"/>
      <c r="CF26" s="612"/>
      <c r="CG26" s="612"/>
      <c r="CH26" s="612"/>
      <c r="CI26" s="612"/>
      <c r="CJ26" s="612"/>
      <c r="CK26" s="612"/>
      <c r="CL26" s="612"/>
      <c r="CM26" s="612"/>
      <c r="CN26" s="612"/>
      <c r="CO26" s="612"/>
      <c r="CP26" s="612"/>
      <c r="CQ26" s="613"/>
      <c r="CR26" s="614">
        <v>
6268161</v>
      </c>
      <c r="CS26" s="615"/>
      <c r="CT26" s="615"/>
      <c r="CU26" s="615"/>
      <c r="CV26" s="615"/>
      <c r="CW26" s="615"/>
      <c r="CX26" s="615"/>
      <c r="CY26" s="616"/>
      <c r="CZ26" s="617">
        <v>
11</v>
      </c>
      <c r="DA26" s="625"/>
      <c r="DB26" s="625"/>
      <c r="DC26" s="626"/>
      <c r="DD26" s="620">
        <v>
5716728</v>
      </c>
      <c r="DE26" s="615"/>
      <c r="DF26" s="615"/>
      <c r="DG26" s="615"/>
      <c r="DH26" s="615"/>
      <c r="DI26" s="615"/>
      <c r="DJ26" s="615"/>
      <c r="DK26" s="616"/>
      <c r="DL26" s="620" t="s">
        <v>
236</v>
      </c>
      <c r="DM26" s="615"/>
      <c r="DN26" s="615"/>
      <c r="DO26" s="615"/>
      <c r="DP26" s="615"/>
      <c r="DQ26" s="615"/>
      <c r="DR26" s="615"/>
      <c r="DS26" s="615"/>
      <c r="DT26" s="615"/>
      <c r="DU26" s="615"/>
      <c r="DV26" s="616"/>
      <c r="DW26" s="617" t="s">
        <v>
130</v>
      </c>
      <c r="DX26" s="625"/>
      <c r="DY26" s="625"/>
      <c r="DZ26" s="625"/>
      <c r="EA26" s="625"/>
      <c r="EB26" s="625"/>
      <c r="EC26" s="639"/>
    </row>
    <row r="27" spans="2:133" ht="11.25" customHeight="1" x14ac:dyDescent="0.15">
      <c r="B27" s="611" t="s">
        <v>
300</v>
      </c>
      <c r="C27" s="612"/>
      <c r="D27" s="612"/>
      <c r="E27" s="612"/>
      <c r="F27" s="612"/>
      <c r="G27" s="612"/>
      <c r="H27" s="612"/>
      <c r="I27" s="612"/>
      <c r="J27" s="612"/>
      <c r="K27" s="612"/>
      <c r="L27" s="612"/>
      <c r="M27" s="612"/>
      <c r="N27" s="612"/>
      <c r="O27" s="612"/>
      <c r="P27" s="612"/>
      <c r="Q27" s="613"/>
      <c r="R27" s="614">
        <v>
323295</v>
      </c>
      <c r="S27" s="615"/>
      <c r="T27" s="615"/>
      <c r="U27" s="615"/>
      <c r="V27" s="615"/>
      <c r="W27" s="615"/>
      <c r="X27" s="615"/>
      <c r="Y27" s="616"/>
      <c r="Z27" s="650">
        <v>
0.5</v>
      </c>
      <c r="AA27" s="650"/>
      <c r="AB27" s="650"/>
      <c r="AC27" s="650"/>
      <c r="AD27" s="651" t="s">
        <v>
236</v>
      </c>
      <c r="AE27" s="651"/>
      <c r="AF27" s="651"/>
      <c r="AG27" s="651"/>
      <c r="AH27" s="651"/>
      <c r="AI27" s="651"/>
      <c r="AJ27" s="651"/>
      <c r="AK27" s="651"/>
      <c r="AL27" s="617" t="s">
        <v>
130</v>
      </c>
      <c r="AM27" s="618"/>
      <c r="AN27" s="618"/>
      <c r="AO27" s="652"/>
      <c r="AP27" s="611" t="s">
        <v>
301</v>
      </c>
      <c r="AQ27" s="612"/>
      <c r="AR27" s="612"/>
      <c r="AS27" s="612"/>
      <c r="AT27" s="612"/>
      <c r="AU27" s="612"/>
      <c r="AV27" s="612"/>
      <c r="AW27" s="612"/>
      <c r="AX27" s="612"/>
      <c r="AY27" s="612"/>
      <c r="AZ27" s="612"/>
      <c r="BA27" s="612"/>
      <c r="BB27" s="612"/>
      <c r="BC27" s="612"/>
      <c r="BD27" s="612"/>
      <c r="BE27" s="612"/>
      <c r="BF27" s="613"/>
      <c r="BG27" s="614">
        <v>
24433482</v>
      </c>
      <c r="BH27" s="615"/>
      <c r="BI27" s="615"/>
      <c r="BJ27" s="615"/>
      <c r="BK27" s="615"/>
      <c r="BL27" s="615"/>
      <c r="BM27" s="615"/>
      <c r="BN27" s="616"/>
      <c r="BO27" s="650">
        <v>
100</v>
      </c>
      <c r="BP27" s="650"/>
      <c r="BQ27" s="650"/>
      <c r="BR27" s="650"/>
      <c r="BS27" s="651">
        <v>
1010</v>
      </c>
      <c r="BT27" s="651"/>
      <c r="BU27" s="651"/>
      <c r="BV27" s="651"/>
      <c r="BW27" s="651"/>
      <c r="BX27" s="651"/>
      <c r="BY27" s="651"/>
      <c r="BZ27" s="651"/>
      <c r="CA27" s="651"/>
      <c r="CB27" s="682"/>
      <c r="CD27" s="611" t="s">
        <v>
302</v>
      </c>
      <c r="CE27" s="612"/>
      <c r="CF27" s="612"/>
      <c r="CG27" s="612"/>
      <c r="CH27" s="612"/>
      <c r="CI27" s="612"/>
      <c r="CJ27" s="612"/>
      <c r="CK27" s="612"/>
      <c r="CL27" s="612"/>
      <c r="CM27" s="612"/>
      <c r="CN27" s="612"/>
      <c r="CO27" s="612"/>
      <c r="CP27" s="612"/>
      <c r="CQ27" s="613"/>
      <c r="CR27" s="614">
        <v>
14941743</v>
      </c>
      <c r="CS27" s="623"/>
      <c r="CT27" s="623"/>
      <c r="CU27" s="623"/>
      <c r="CV27" s="623"/>
      <c r="CW27" s="623"/>
      <c r="CX27" s="623"/>
      <c r="CY27" s="624"/>
      <c r="CZ27" s="617">
        <v>
26.3</v>
      </c>
      <c r="DA27" s="625"/>
      <c r="DB27" s="625"/>
      <c r="DC27" s="626"/>
      <c r="DD27" s="620">
        <v>
4190890</v>
      </c>
      <c r="DE27" s="623"/>
      <c r="DF27" s="623"/>
      <c r="DG27" s="623"/>
      <c r="DH27" s="623"/>
      <c r="DI27" s="623"/>
      <c r="DJ27" s="623"/>
      <c r="DK27" s="624"/>
      <c r="DL27" s="620">
        <v>
3913164</v>
      </c>
      <c r="DM27" s="623"/>
      <c r="DN27" s="623"/>
      <c r="DO27" s="623"/>
      <c r="DP27" s="623"/>
      <c r="DQ27" s="623"/>
      <c r="DR27" s="623"/>
      <c r="DS27" s="623"/>
      <c r="DT27" s="623"/>
      <c r="DU27" s="623"/>
      <c r="DV27" s="624"/>
      <c r="DW27" s="617">
        <v>
12</v>
      </c>
      <c r="DX27" s="625"/>
      <c r="DY27" s="625"/>
      <c r="DZ27" s="625"/>
      <c r="EA27" s="625"/>
      <c r="EB27" s="625"/>
      <c r="EC27" s="639"/>
    </row>
    <row r="28" spans="2:133" ht="11.25" customHeight="1" x14ac:dyDescent="0.15">
      <c r="B28" s="611" t="s">
        <v>
303</v>
      </c>
      <c r="C28" s="612"/>
      <c r="D28" s="612"/>
      <c r="E28" s="612"/>
      <c r="F28" s="612"/>
      <c r="G28" s="612"/>
      <c r="H28" s="612"/>
      <c r="I28" s="612"/>
      <c r="J28" s="612"/>
      <c r="K28" s="612"/>
      <c r="L28" s="612"/>
      <c r="M28" s="612"/>
      <c r="N28" s="612"/>
      <c r="O28" s="612"/>
      <c r="P28" s="612"/>
      <c r="Q28" s="613"/>
      <c r="R28" s="614">
        <v>
482240</v>
      </c>
      <c r="S28" s="615"/>
      <c r="T28" s="615"/>
      <c r="U28" s="615"/>
      <c r="V28" s="615"/>
      <c r="W28" s="615"/>
      <c r="X28" s="615"/>
      <c r="Y28" s="616"/>
      <c r="Z28" s="650">
        <v>
0.8</v>
      </c>
      <c r="AA28" s="650"/>
      <c r="AB28" s="650"/>
      <c r="AC28" s="650"/>
      <c r="AD28" s="651">
        <v>
173863</v>
      </c>
      <c r="AE28" s="651"/>
      <c r="AF28" s="651"/>
      <c r="AG28" s="651"/>
      <c r="AH28" s="651"/>
      <c r="AI28" s="651"/>
      <c r="AJ28" s="651"/>
      <c r="AK28" s="651"/>
      <c r="AL28" s="617">
        <v>
0.5</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
304</v>
      </c>
      <c r="CE28" s="612"/>
      <c r="CF28" s="612"/>
      <c r="CG28" s="612"/>
      <c r="CH28" s="612"/>
      <c r="CI28" s="612"/>
      <c r="CJ28" s="612"/>
      <c r="CK28" s="612"/>
      <c r="CL28" s="612"/>
      <c r="CM28" s="612"/>
      <c r="CN28" s="612"/>
      <c r="CO28" s="612"/>
      <c r="CP28" s="612"/>
      <c r="CQ28" s="613"/>
      <c r="CR28" s="614">
        <v>
3080297</v>
      </c>
      <c r="CS28" s="615"/>
      <c r="CT28" s="615"/>
      <c r="CU28" s="615"/>
      <c r="CV28" s="615"/>
      <c r="CW28" s="615"/>
      <c r="CX28" s="615"/>
      <c r="CY28" s="616"/>
      <c r="CZ28" s="617">
        <v>
5.4</v>
      </c>
      <c r="DA28" s="625"/>
      <c r="DB28" s="625"/>
      <c r="DC28" s="626"/>
      <c r="DD28" s="620">
        <v>
3050297</v>
      </c>
      <c r="DE28" s="615"/>
      <c r="DF28" s="615"/>
      <c r="DG28" s="615"/>
      <c r="DH28" s="615"/>
      <c r="DI28" s="615"/>
      <c r="DJ28" s="615"/>
      <c r="DK28" s="616"/>
      <c r="DL28" s="620">
        <v>
3050297</v>
      </c>
      <c r="DM28" s="615"/>
      <c r="DN28" s="615"/>
      <c r="DO28" s="615"/>
      <c r="DP28" s="615"/>
      <c r="DQ28" s="615"/>
      <c r="DR28" s="615"/>
      <c r="DS28" s="615"/>
      <c r="DT28" s="615"/>
      <c r="DU28" s="615"/>
      <c r="DV28" s="616"/>
      <c r="DW28" s="617">
        <v>
9.4</v>
      </c>
      <c r="DX28" s="625"/>
      <c r="DY28" s="625"/>
      <c r="DZ28" s="625"/>
      <c r="EA28" s="625"/>
      <c r="EB28" s="625"/>
      <c r="EC28" s="639"/>
    </row>
    <row r="29" spans="2:133" ht="11.25" customHeight="1" x14ac:dyDescent="0.15">
      <c r="B29" s="611" t="s">
        <v>
305</v>
      </c>
      <c r="C29" s="612"/>
      <c r="D29" s="612"/>
      <c r="E29" s="612"/>
      <c r="F29" s="612"/>
      <c r="G29" s="612"/>
      <c r="H29" s="612"/>
      <c r="I29" s="612"/>
      <c r="J29" s="612"/>
      <c r="K29" s="612"/>
      <c r="L29" s="612"/>
      <c r="M29" s="612"/>
      <c r="N29" s="612"/>
      <c r="O29" s="612"/>
      <c r="P29" s="612"/>
      <c r="Q29" s="613"/>
      <c r="R29" s="614">
        <v>
116830</v>
      </c>
      <c r="S29" s="615"/>
      <c r="T29" s="615"/>
      <c r="U29" s="615"/>
      <c r="V29" s="615"/>
      <c r="W29" s="615"/>
      <c r="X29" s="615"/>
      <c r="Y29" s="616"/>
      <c r="Z29" s="650">
        <v>
0.2</v>
      </c>
      <c r="AA29" s="650"/>
      <c r="AB29" s="650"/>
      <c r="AC29" s="650"/>
      <c r="AD29" s="651">
        <v>
2</v>
      </c>
      <c r="AE29" s="651"/>
      <c r="AF29" s="651"/>
      <c r="AG29" s="651"/>
      <c r="AH29" s="651"/>
      <c r="AI29" s="651"/>
      <c r="AJ29" s="651"/>
      <c r="AK29" s="651"/>
      <c r="AL29" s="617">
        <v>
0</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
306</v>
      </c>
      <c r="CE29" s="628"/>
      <c r="CF29" s="611" t="s">
        <v>
307</v>
      </c>
      <c r="CG29" s="612"/>
      <c r="CH29" s="612"/>
      <c r="CI29" s="612"/>
      <c r="CJ29" s="612"/>
      <c r="CK29" s="612"/>
      <c r="CL29" s="612"/>
      <c r="CM29" s="612"/>
      <c r="CN29" s="612"/>
      <c r="CO29" s="612"/>
      <c r="CP29" s="612"/>
      <c r="CQ29" s="613"/>
      <c r="CR29" s="614">
        <v>
3080297</v>
      </c>
      <c r="CS29" s="623"/>
      <c r="CT29" s="623"/>
      <c r="CU29" s="623"/>
      <c r="CV29" s="623"/>
      <c r="CW29" s="623"/>
      <c r="CX29" s="623"/>
      <c r="CY29" s="624"/>
      <c r="CZ29" s="617">
        <v>
5.4</v>
      </c>
      <c r="DA29" s="625"/>
      <c r="DB29" s="625"/>
      <c r="DC29" s="626"/>
      <c r="DD29" s="620">
        <v>
3050297</v>
      </c>
      <c r="DE29" s="623"/>
      <c r="DF29" s="623"/>
      <c r="DG29" s="623"/>
      <c r="DH29" s="623"/>
      <c r="DI29" s="623"/>
      <c r="DJ29" s="623"/>
      <c r="DK29" s="624"/>
      <c r="DL29" s="620">
        <v>
3050297</v>
      </c>
      <c r="DM29" s="623"/>
      <c r="DN29" s="623"/>
      <c r="DO29" s="623"/>
      <c r="DP29" s="623"/>
      <c r="DQ29" s="623"/>
      <c r="DR29" s="623"/>
      <c r="DS29" s="623"/>
      <c r="DT29" s="623"/>
      <c r="DU29" s="623"/>
      <c r="DV29" s="624"/>
      <c r="DW29" s="617">
        <v>
9.4</v>
      </c>
      <c r="DX29" s="625"/>
      <c r="DY29" s="625"/>
      <c r="DZ29" s="625"/>
      <c r="EA29" s="625"/>
      <c r="EB29" s="625"/>
      <c r="EC29" s="639"/>
    </row>
    <row r="30" spans="2:133" ht="11.25" customHeight="1" x14ac:dyDescent="0.15">
      <c r="B30" s="611" t="s">
        <v>
308</v>
      </c>
      <c r="C30" s="612"/>
      <c r="D30" s="612"/>
      <c r="E30" s="612"/>
      <c r="F30" s="612"/>
      <c r="G30" s="612"/>
      <c r="H30" s="612"/>
      <c r="I30" s="612"/>
      <c r="J30" s="612"/>
      <c r="K30" s="612"/>
      <c r="L30" s="612"/>
      <c r="M30" s="612"/>
      <c r="N30" s="612"/>
      <c r="O30" s="612"/>
      <c r="P30" s="612"/>
      <c r="Q30" s="613"/>
      <c r="R30" s="614">
        <v>
12770817</v>
      </c>
      <c r="S30" s="615"/>
      <c r="T30" s="615"/>
      <c r="U30" s="615"/>
      <c r="V30" s="615"/>
      <c r="W30" s="615"/>
      <c r="X30" s="615"/>
      <c r="Y30" s="616"/>
      <c r="Z30" s="650">
        <v>
21.4</v>
      </c>
      <c r="AA30" s="650"/>
      <c r="AB30" s="650"/>
      <c r="AC30" s="650"/>
      <c r="AD30" s="651" t="s">
        <v>
130</v>
      </c>
      <c r="AE30" s="651"/>
      <c r="AF30" s="651"/>
      <c r="AG30" s="651"/>
      <c r="AH30" s="651"/>
      <c r="AI30" s="651"/>
      <c r="AJ30" s="651"/>
      <c r="AK30" s="651"/>
      <c r="AL30" s="617" t="s">
        <v>
130</v>
      </c>
      <c r="AM30" s="618"/>
      <c r="AN30" s="618"/>
      <c r="AO30" s="652"/>
      <c r="AP30" s="666" t="s">
        <v>
224</v>
      </c>
      <c r="AQ30" s="667"/>
      <c r="AR30" s="667"/>
      <c r="AS30" s="667"/>
      <c r="AT30" s="667"/>
      <c r="AU30" s="667"/>
      <c r="AV30" s="667"/>
      <c r="AW30" s="667"/>
      <c r="AX30" s="667"/>
      <c r="AY30" s="667"/>
      <c r="AZ30" s="667"/>
      <c r="BA30" s="667"/>
      <c r="BB30" s="667"/>
      <c r="BC30" s="667"/>
      <c r="BD30" s="667"/>
      <c r="BE30" s="667"/>
      <c r="BF30" s="668"/>
      <c r="BG30" s="666" t="s">
        <v>
309</v>
      </c>
      <c r="BH30" s="680"/>
      <c r="BI30" s="680"/>
      <c r="BJ30" s="680"/>
      <c r="BK30" s="680"/>
      <c r="BL30" s="680"/>
      <c r="BM30" s="680"/>
      <c r="BN30" s="680"/>
      <c r="BO30" s="680"/>
      <c r="BP30" s="680"/>
      <c r="BQ30" s="681"/>
      <c r="BR30" s="666" t="s">
        <v>
310</v>
      </c>
      <c r="BS30" s="680"/>
      <c r="BT30" s="680"/>
      <c r="BU30" s="680"/>
      <c r="BV30" s="680"/>
      <c r="BW30" s="680"/>
      <c r="BX30" s="680"/>
      <c r="BY30" s="680"/>
      <c r="BZ30" s="680"/>
      <c r="CA30" s="680"/>
      <c r="CB30" s="681"/>
      <c r="CD30" s="629"/>
      <c r="CE30" s="630"/>
      <c r="CF30" s="611" t="s">
        <v>
311</v>
      </c>
      <c r="CG30" s="612"/>
      <c r="CH30" s="612"/>
      <c r="CI30" s="612"/>
      <c r="CJ30" s="612"/>
      <c r="CK30" s="612"/>
      <c r="CL30" s="612"/>
      <c r="CM30" s="612"/>
      <c r="CN30" s="612"/>
      <c r="CO30" s="612"/>
      <c r="CP30" s="612"/>
      <c r="CQ30" s="613"/>
      <c r="CR30" s="614">
        <v>
2992977</v>
      </c>
      <c r="CS30" s="615"/>
      <c r="CT30" s="615"/>
      <c r="CU30" s="615"/>
      <c r="CV30" s="615"/>
      <c r="CW30" s="615"/>
      <c r="CX30" s="615"/>
      <c r="CY30" s="616"/>
      <c r="CZ30" s="617">
        <v>
5.3</v>
      </c>
      <c r="DA30" s="625"/>
      <c r="DB30" s="625"/>
      <c r="DC30" s="626"/>
      <c r="DD30" s="620">
        <v>
2962977</v>
      </c>
      <c r="DE30" s="615"/>
      <c r="DF30" s="615"/>
      <c r="DG30" s="615"/>
      <c r="DH30" s="615"/>
      <c r="DI30" s="615"/>
      <c r="DJ30" s="615"/>
      <c r="DK30" s="616"/>
      <c r="DL30" s="620">
        <v>
2962977</v>
      </c>
      <c r="DM30" s="615"/>
      <c r="DN30" s="615"/>
      <c r="DO30" s="615"/>
      <c r="DP30" s="615"/>
      <c r="DQ30" s="615"/>
      <c r="DR30" s="615"/>
      <c r="DS30" s="615"/>
      <c r="DT30" s="615"/>
      <c r="DU30" s="615"/>
      <c r="DV30" s="616"/>
      <c r="DW30" s="617">
        <v>
9.1</v>
      </c>
      <c r="DX30" s="625"/>
      <c r="DY30" s="625"/>
      <c r="DZ30" s="625"/>
      <c r="EA30" s="625"/>
      <c r="EB30" s="625"/>
      <c r="EC30" s="639"/>
    </row>
    <row r="31" spans="2:133" ht="11.25" customHeight="1" x14ac:dyDescent="0.15">
      <c r="B31" s="683" t="s">
        <v>
312</v>
      </c>
      <c r="C31" s="684"/>
      <c r="D31" s="684"/>
      <c r="E31" s="684"/>
      <c r="F31" s="684"/>
      <c r="G31" s="684"/>
      <c r="H31" s="684"/>
      <c r="I31" s="684"/>
      <c r="J31" s="684"/>
      <c r="K31" s="684"/>
      <c r="L31" s="684"/>
      <c r="M31" s="684"/>
      <c r="N31" s="684"/>
      <c r="O31" s="684"/>
      <c r="P31" s="684"/>
      <c r="Q31" s="685"/>
      <c r="R31" s="614" t="s">
        <v>
236</v>
      </c>
      <c r="S31" s="615"/>
      <c r="T31" s="615"/>
      <c r="U31" s="615"/>
      <c r="V31" s="615"/>
      <c r="W31" s="615"/>
      <c r="X31" s="615"/>
      <c r="Y31" s="616"/>
      <c r="Z31" s="650" t="s">
        <v>
236</v>
      </c>
      <c r="AA31" s="650"/>
      <c r="AB31" s="650"/>
      <c r="AC31" s="650"/>
      <c r="AD31" s="651" t="s">
        <v>
146</v>
      </c>
      <c r="AE31" s="651"/>
      <c r="AF31" s="651"/>
      <c r="AG31" s="651"/>
      <c r="AH31" s="651"/>
      <c r="AI31" s="651"/>
      <c r="AJ31" s="651"/>
      <c r="AK31" s="651"/>
      <c r="AL31" s="617" t="s">
        <v>
130</v>
      </c>
      <c r="AM31" s="618"/>
      <c r="AN31" s="618"/>
      <c r="AO31" s="652"/>
      <c r="AP31" s="675" t="s">
        <v>
313</v>
      </c>
      <c r="AQ31" s="676"/>
      <c r="AR31" s="676"/>
      <c r="AS31" s="676"/>
      <c r="AT31" s="677" t="s">
        <v>
314</v>
      </c>
      <c r="AU31" s="208"/>
      <c r="AV31" s="208"/>
      <c r="AW31" s="208"/>
      <c r="AX31" s="663" t="s">
        <v>
188</v>
      </c>
      <c r="AY31" s="664"/>
      <c r="AZ31" s="664"/>
      <c r="BA31" s="664"/>
      <c r="BB31" s="664"/>
      <c r="BC31" s="664"/>
      <c r="BD31" s="664"/>
      <c r="BE31" s="664"/>
      <c r="BF31" s="665"/>
      <c r="BG31" s="671">
        <v>
98.9</v>
      </c>
      <c r="BH31" s="672"/>
      <c r="BI31" s="672"/>
      <c r="BJ31" s="672"/>
      <c r="BK31" s="672"/>
      <c r="BL31" s="672"/>
      <c r="BM31" s="673">
        <v>
95.8</v>
      </c>
      <c r="BN31" s="672"/>
      <c r="BO31" s="672"/>
      <c r="BP31" s="672"/>
      <c r="BQ31" s="674"/>
      <c r="BR31" s="671">
        <v>
99</v>
      </c>
      <c r="BS31" s="672"/>
      <c r="BT31" s="672"/>
      <c r="BU31" s="672"/>
      <c r="BV31" s="672"/>
      <c r="BW31" s="672"/>
      <c r="BX31" s="673">
        <v>
95.4</v>
      </c>
      <c r="BY31" s="672"/>
      <c r="BZ31" s="672"/>
      <c r="CA31" s="672"/>
      <c r="CB31" s="674"/>
      <c r="CD31" s="629"/>
      <c r="CE31" s="630"/>
      <c r="CF31" s="611" t="s">
        <v>
315</v>
      </c>
      <c r="CG31" s="612"/>
      <c r="CH31" s="612"/>
      <c r="CI31" s="612"/>
      <c r="CJ31" s="612"/>
      <c r="CK31" s="612"/>
      <c r="CL31" s="612"/>
      <c r="CM31" s="612"/>
      <c r="CN31" s="612"/>
      <c r="CO31" s="612"/>
      <c r="CP31" s="612"/>
      <c r="CQ31" s="613"/>
      <c r="CR31" s="614">
        <v>
87320</v>
      </c>
      <c r="CS31" s="623"/>
      <c r="CT31" s="623"/>
      <c r="CU31" s="623"/>
      <c r="CV31" s="623"/>
      <c r="CW31" s="623"/>
      <c r="CX31" s="623"/>
      <c r="CY31" s="624"/>
      <c r="CZ31" s="617">
        <v>
0.2</v>
      </c>
      <c r="DA31" s="625"/>
      <c r="DB31" s="625"/>
      <c r="DC31" s="626"/>
      <c r="DD31" s="620">
        <v>
87320</v>
      </c>
      <c r="DE31" s="623"/>
      <c r="DF31" s="623"/>
      <c r="DG31" s="623"/>
      <c r="DH31" s="623"/>
      <c r="DI31" s="623"/>
      <c r="DJ31" s="623"/>
      <c r="DK31" s="624"/>
      <c r="DL31" s="620">
        <v>
87320</v>
      </c>
      <c r="DM31" s="623"/>
      <c r="DN31" s="623"/>
      <c r="DO31" s="623"/>
      <c r="DP31" s="623"/>
      <c r="DQ31" s="623"/>
      <c r="DR31" s="623"/>
      <c r="DS31" s="623"/>
      <c r="DT31" s="623"/>
      <c r="DU31" s="623"/>
      <c r="DV31" s="624"/>
      <c r="DW31" s="617">
        <v>
0.3</v>
      </c>
      <c r="DX31" s="625"/>
      <c r="DY31" s="625"/>
      <c r="DZ31" s="625"/>
      <c r="EA31" s="625"/>
      <c r="EB31" s="625"/>
      <c r="EC31" s="639"/>
    </row>
    <row r="32" spans="2:133" ht="11.25" customHeight="1" x14ac:dyDescent="0.15">
      <c r="B32" s="611" t="s">
        <v>
316</v>
      </c>
      <c r="C32" s="612"/>
      <c r="D32" s="612"/>
      <c r="E32" s="612"/>
      <c r="F32" s="612"/>
      <c r="G32" s="612"/>
      <c r="H32" s="612"/>
      <c r="I32" s="612"/>
      <c r="J32" s="612"/>
      <c r="K32" s="612"/>
      <c r="L32" s="612"/>
      <c r="M32" s="612"/>
      <c r="N32" s="612"/>
      <c r="O32" s="612"/>
      <c r="P32" s="612"/>
      <c r="Q32" s="613"/>
      <c r="R32" s="614">
        <v>
4090084</v>
      </c>
      <c r="S32" s="615"/>
      <c r="T32" s="615"/>
      <c r="U32" s="615"/>
      <c r="V32" s="615"/>
      <c r="W32" s="615"/>
      <c r="X32" s="615"/>
      <c r="Y32" s="616"/>
      <c r="Z32" s="650">
        <v>
6.9</v>
      </c>
      <c r="AA32" s="650"/>
      <c r="AB32" s="650"/>
      <c r="AC32" s="650"/>
      <c r="AD32" s="651" t="s">
        <v>
236</v>
      </c>
      <c r="AE32" s="651"/>
      <c r="AF32" s="651"/>
      <c r="AG32" s="651"/>
      <c r="AH32" s="651"/>
      <c r="AI32" s="651"/>
      <c r="AJ32" s="651"/>
      <c r="AK32" s="651"/>
      <c r="AL32" s="617" t="s">
        <v>
130</v>
      </c>
      <c r="AM32" s="618"/>
      <c r="AN32" s="618"/>
      <c r="AO32" s="652"/>
      <c r="AP32" s="653"/>
      <c r="AQ32" s="654"/>
      <c r="AR32" s="654"/>
      <c r="AS32" s="654"/>
      <c r="AT32" s="678"/>
      <c r="AU32" s="204" t="s">
        <v>
317</v>
      </c>
      <c r="AX32" s="611" t="s">
        <v>
318</v>
      </c>
      <c r="AY32" s="612"/>
      <c r="AZ32" s="612"/>
      <c r="BA32" s="612"/>
      <c r="BB32" s="612"/>
      <c r="BC32" s="612"/>
      <c r="BD32" s="612"/>
      <c r="BE32" s="612"/>
      <c r="BF32" s="613"/>
      <c r="BG32" s="670">
        <v>
98.8</v>
      </c>
      <c r="BH32" s="623"/>
      <c r="BI32" s="623"/>
      <c r="BJ32" s="623"/>
      <c r="BK32" s="623"/>
      <c r="BL32" s="623"/>
      <c r="BM32" s="618">
        <v>
96.2</v>
      </c>
      <c r="BN32" s="623"/>
      <c r="BO32" s="623"/>
      <c r="BP32" s="623"/>
      <c r="BQ32" s="648"/>
      <c r="BR32" s="670">
        <v>
99</v>
      </c>
      <c r="BS32" s="623"/>
      <c r="BT32" s="623"/>
      <c r="BU32" s="623"/>
      <c r="BV32" s="623"/>
      <c r="BW32" s="623"/>
      <c r="BX32" s="618">
        <v>
95.7</v>
      </c>
      <c r="BY32" s="623"/>
      <c r="BZ32" s="623"/>
      <c r="CA32" s="623"/>
      <c r="CB32" s="648"/>
      <c r="CD32" s="631"/>
      <c r="CE32" s="632"/>
      <c r="CF32" s="611" t="s">
        <v>
319</v>
      </c>
      <c r="CG32" s="612"/>
      <c r="CH32" s="612"/>
      <c r="CI32" s="612"/>
      <c r="CJ32" s="612"/>
      <c r="CK32" s="612"/>
      <c r="CL32" s="612"/>
      <c r="CM32" s="612"/>
      <c r="CN32" s="612"/>
      <c r="CO32" s="612"/>
      <c r="CP32" s="612"/>
      <c r="CQ32" s="613"/>
      <c r="CR32" s="614" t="s">
        <v>
130</v>
      </c>
      <c r="CS32" s="615"/>
      <c r="CT32" s="615"/>
      <c r="CU32" s="615"/>
      <c r="CV32" s="615"/>
      <c r="CW32" s="615"/>
      <c r="CX32" s="615"/>
      <c r="CY32" s="616"/>
      <c r="CZ32" s="617" t="s">
        <v>
146</v>
      </c>
      <c r="DA32" s="625"/>
      <c r="DB32" s="625"/>
      <c r="DC32" s="626"/>
      <c r="DD32" s="620" t="s">
        <v>
130</v>
      </c>
      <c r="DE32" s="615"/>
      <c r="DF32" s="615"/>
      <c r="DG32" s="615"/>
      <c r="DH32" s="615"/>
      <c r="DI32" s="615"/>
      <c r="DJ32" s="615"/>
      <c r="DK32" s="616"/>
      <c r="DL32" s="620" t="s">
        <v>
236</v>
      </c>
      <c r="DM32" s="615"/>
      <c r="DN32" s="615"/>
      <c r="DO32" s="615"/>
      <c r="DP32" s="615"/>
      <c r="DQ32" s="615"/>
      <c r="DR32" s="615"/>
      <c r="DS32" s="615"/>
      <c r="DT32" s="615"/>
      <c r="DU32" s="615"/>
      <c r="DV32" s="616"/>
      <c r="DW32" s="617" t="s">
        <v>
146</v>
      </c>
      <c r="DX32" s="625"/>
      <c r="DY32" s="625"/>
      <c r="DZ32" s="625"/>
      <c r="EA32" s="625"/>
      <c r="EB32" s="625"/>
      <c r="EC32" s="639"/>
    </row>
    <row r="33" spans="2:133" ht="11.25" customHeight="1" x14ac:dyDescent="0.15">
      <c r="B33" s="611" t="s">
        <v>
320</v>
      </c>
      <c r="C33" s="612"/>
      <c r="D33" s="612"/>
      <c r="E33" s="612"/>
      <c r="F33" s="612"/>
      <c r="G33" s="612"/>
      <c r="H33" s="612"/>
      <c r="I33" s="612"/>
      <c r="J33" s="612"/>
      <c r="K33" s="612"/>
      <c r="L33" s="612"/>
      <c r="M33" s="612"/>
      <c r="N33" s="612"/>
      <c r="O33" s="612"/>
      <c r="P33" s="612"/>
      <c r="Q33" s="613"/>
      <c r="R33" s="614">
        <v>
116591</v>
      </c>
      <c r="S33" s="615"/>
      <c r="T33" s="615"/>
      <c r="U33" s="615"/>
      <c r="V33" s="615"/>
      <c r="W33" s="615"/>
      <c r="X33" s="615"/>
      <c r="Y33" s="616"/>
      <c r="Z33" s="650">
        <v>
0.2</v>
      </c>
      <c r="AA33" s="650"/>
      <c r="AB33" s="650"/>
      <c r="AC33" s="650"/>
      <c r="AD33" s="651">
        <v>
22013</v>
      </c>
      <c r="AE33" s="651"/>
      <c r="AF33" s="651"/>
      <c r="AG33" s="651"/>
      <c r="AH33" s="651"/>
      <c r="AI33" s="651"/>
      <c r="AJ33" s="651"/>
      <c r="AK33" s="651"/>
      <c r="AL33" s="617">
        <v>
0.1</v>
      </c>
      <c r="AM33" s="618"/>
      <c r="AN33" s="618"/>
      <c r="AO33" s="652"/>
      <c r="AP33" s="655"/>
      <c r="AQ33" s="656"/>
      <c r="AR33" s="656"/>
      <c r="AS33" s="656"/>
      <c r="AT33" s="679"/>
      <c r="AU33" s="209"/>
      <c r="AV33" s="209"/>
      <c r="AW33" s="209"/>
      <c r="AX33" s="595" t="s">
        <v>
321</v>
      </c>
      <c r="AY33" s="596"/>
      <c r="AZ33" s="596"/>
      <c r="BA33" s="596"/>
      <c r="BB33" s="596"/>
      <c r="BC33" s="596"/>
      <c r="BD33" s="596"/>
      <c r="BE33" s="596"/>
      <c r="BF33" s="597"/>
      <c r="BG33" s="669">
        <v>
98.9</v>
      </c>
      <c r="BH33" s="599"/>
      <c r="BI33" s="599"/>
      <c r="BJ33" s="599"/>
      <c r="BK33" s="599"/>
      <c r="BL33" s="599"/>
      <c r="BM33" s="643">
        <v>
95.3</v>
      </c>
      <c r="BN33" s="599"/>
      <c r="BO33" s="599"/>
      <c r="BP33" s="599"/>
      <c r="BQ33" s="637"/>
      <c r="BR33" s="669">
        <v>
98.9</v>
      </c>
      <c r="BS33" s="599"/>
      <c r="BT33" s="599"/>
      <c r="BU33" s="599"/>
      <c r="BV33" s="599"/>
      <c r="BW33" s="599"/>
      <c r="BX33" s="643">
        <v>
94.7</v>
      </c>
      <c r="BY33" s="599"/>
      <c r="BZ33" s="599"/>
      <c r="CA33" s="599"/>
      <c r="CB33" s="637"/>
      <c r="CD33" s="611" t="s">
        <v>
322</v>
      </c>
      <c r="CE33" s="612"/>
      <c r="CF33" s="612"/>
      <c r="CG33" s="612"/>
      <c r="CH33" s="612"/>
      <c r="CI33" s="612"/>
      <c r="CJ33" s="612"/>
      <c r="CK33" s="612"/>
      <c r="CL33" s="612"/>
      <c r="CM33" s="612"/>
      <c r="CN33" s="612"/>
      <c r="CO33" s="612"/>
      <c r="CP33" s="612"/>
      <c r="CQ33" s="613"/>
      <c r="CR33" s="614">
        <v>
25428897</v>
      </c>
      <c r="CS33" s="623"/>
      <c r="CT33" s="623"/>
      <c r="CU33" s="623"/>
      <c r="CV33" s="623"/>
      <c r="CW33" s="623"/>
      <c r="CX33" s="623"/>
      <c r="CY33" s="624"/>
      <c r="CZ33" s="617">
        <v>
44.8</v>
      </c>
      <c r="DA33" s="625"/>
      <c r="DB33" s="625"/>
      <c r="DC33" s="626"/>
      <c r="DD33" s="620">
        <v>
21805432</v>
      </c>
      <c r="DE33" s="623"/>
      <c r="DF33" s="623"/>
      <c r="DG33" s="623"/>
      <c r="DH33" s="623"/>
      <c r="DI33" s="623"/>
      <c r="DJ33" s="623"/>
      <c r="DK33" s="624"/>
      <c r="DL33" s="620">
        <v>
14972220</v>
      </c>
      <c r="DM33" s="623"/>
      <c r="DN33" s="623"/>
      <c r="DO33" s="623"/>
      <c r="DP33" s="623"/>
      <c r="DQ33" s="623"/>
      <c r="DR33" s="623"/>
      <c r="DS33" s="623"/>
      <c r="DT33" s="623"/>
      <c r="DU33" s="623"/>
      <c r="DV33" s="624"/>
      <c r="DW33" s="617">
        <v>
46</v>
      </c>
      <c r="DX33" s="625"/>
      <c r="DY33" s="625"/>
      <c r="DZ33" s="625"/>
      <c r="EA33" s="625"/>
      <c r="EB33" s="625"/>
      <c r="EC33" s="639"/>
    </row>
    <row r="34" spans="2:133" ht="11.25" customHeight="1" x14ac:dyDescent="0.15">
      <c r="B34" s="611" t="s">
        <v>
323</v>
      </c>
      <c r="C34" s="612"/>
      <c r="D34" s="612"/>
      <c r="E34" s="612"/>
      <c r="F34" s="612"/>
      <c r="G34" s="612"/>
      <c r="H34" s="612"/>
      <c r="I34" s="612"/>
      <c r="J34" s="612"/>
      <c r="K34" s="612"/>
      <c r="L34" s="612"/>
      <c r="M34" s="612"/>
      <c r="N34" s="612"/>
      <c r="O34" s="612"/>
      <c r="P34" s="612"/>
      <c r="Q34" s="613"/>
      <c r="R34" s="614">
        <v>
55378</v>
      </c>
      <c r="S34" s="615"/>
      <c r="T34" s="615"/>
      <c r="U34" s="615"/>
      <c r="V34" s="615"/>
      <c r="W34" s="615"/>
      <c r="X34" s="615"/>
      <c r="Y34" s="616"/>
      <c r="Z34" s="650">
        <v>
0.1</v>
      </c>
      <c r="AA34" s="650"/>
      <c r="AB34" s="650"/>
      <c r="AC34" s="650"/>
      <c r="AD34" s="651" t="s">
        <v>
130</v>
      </c>
      <c r="AE34" s="651"/>
      <c r="AF34" s="651"/>
      <c r="AG34" s="651"/>
      <c r="AH34" s="651"/>
      <c r="AI34" s="651"/>
      <c r="AJ34" s="651"/>
      <c r="AK34" s="651"/>
      <c r="AL34" s="617" t="s">
        <v>
236</v>
      </c>
      <c r="AM34" s="618"/>
      <c r="AN34" s="618"/>
      <c r="AO34" s="652"/>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11" t="s">
        <v>
324</v>
      </c>
      <c r="CE34" s="612"/>
      <c r="CF34" s="612"/>
      <c r="CG34" s="612"/>
      <c r="CH34" s="612"/>
      <c r="CI34" s="612"/>
      <c r="CJ34" s="612"/>
      <c r="CK34" s="612"/>
      <c r="CL34" s="612"/>
      <c r="CM34" s="612"/>
      <c r="CN34" s="612"/>
      <c r="CO34" s="612"/>
      <c r="CP34" s="612"/>
      <c r="CQ34" s="613"/>
      <c r="CR34" s="614">
        <v>
9569470</v>
      </c>
      <c r="CS34" s="615"/>
      <c r="CT34" s="615"/>
      <c r="CU34" s="615"/>
      <c r="CV34" s="615"/>
      <c r="CW34" s="615"/>
      <c r="CX34" s="615"/>
      <c r="CY34" s="616"/>
      <c r="CZ34" s="617">
        <v>
16.899999999999999</v>
      </c>
      <c r="DA34" s="625"/>
      <c r="DB34" s="625"/>
      <c r="DC34" s="626"/>
      <c r="DD34" s="620">
        <v>
7469582</v>
      </c>
      <c r="DE34" s="615"/>
      <c r="DF34" s="615"/>
      <c r="DG34" s="615"/>
      <c r="DH34" s="615"/>
      <c r="DI34" s="615"/>
      <c r="DJ34" s="615"/>
      <c r="DK34" s="616"/>
      <c r="DL34" s="620">
        <v>
6187092</v>
      </c>
      <c r="DM34" s="615"/>
      <c r="DN34" s="615"/>
      <c r="DO34" s="615"/>
      <c r="DP34" s="615"/>
      <c r="DQ34" s="615"/>
      <c r="DR34" s="615"/>
      <c r="DS34" s="615"/>
      <c r="DT34" s="615"/>
      <c r="DU34" s="615"/>
      <c r="DV34" s="616"/>
      <c r="DW34" s="617">
        <v>
19</v>
      </c>
      <c r="DX34" s="625"/>
      <c r="DY34" s="625"/>
      <c r="DZ34" s="625"/>
      <c r="EA34" s="625"/>
      <c r="EB34" s="625"/>
      <c r="EC34" s="639"/>
    </row>
    <row r="35" spans="2:133" ht="11.25" customHeight="1" x14ac:dyDescent="0.15">
      <c r="B35" s="611" t="s">
        <v>
325</v>
      </c>
      <c r="C35" s="612"/>
      <c r="D35" s="612"/>
      <c r="E35" s="612"/>
      <c r="F35" s="612"/>
      <c r="G35" s="612"/>
      <c r="H35" s="612"/>
      <c r="I35" s="612"/>
      <c r="J35" s="612"/>
      <c r="K35" s="612"/>
      <c r="L35" s="612"/>
      <c r="M35" s="612"/>
      <c r="N35" s="612"/>
      <c r="O35" s="612"/>
      <c r="P35" s="612"/>
      <c r="Q35" s="613"/>
      <c r="R35" s="614">
        <v>
1864993</v>
      </c>
      <c r="S35" s="615"/>
      <c r="T35" s="615"/>
      <c r="U35" s="615"/>
      <c r="V35" s="615"/>
      <c r="W35" s="615"/>
      <c r="X35" s="615"/>
      <c r="Y35" s="616"/>
      <c r="Z35" s="650">
        <v>
3.1</v>
      </c>
      <c r="AA35" s="650"/>
      <c r="AB35" s="650"/>
      <c r="AC35" s="650"/>
      <c r="AD35" s="651" t="s">
        <v>
236</v>
      </c>
      <c r="AE35" s="651"/>
      <c r="AF35" s="651"/>
      <c r="AG35" s="651"/>
      <c r="AH35" s="651"/>
      <c r="AI35" s="651"/>
      <c r="AJ35" s="651"/>
      <c r="AK35" s="651"/>
      <c r="AL35" s="617" t="s">
        <v>
146</v>
      </c>
      <c r="AM35" s="618"/>
      <c r="AN35" s="618"/>
      <c r="AO35" s="652"/>
      <c r="AP35" s="212"/>
      <c r="AQ35" s="666" t="s">
        <v>
326</v>
      </c>
      <c r="AR35" s="667"/>
      <c r="AS35" s="667"/>
      <c r="AT35" s="667"/>
      <c r="AU35" s="667"/>
      <c r="AV35" s="667"/>
      <c r="AW35" s="667"/>
      <c r="AX35" s="667"/>
      <c r="AY35" s="667"/>
      <c r="AZ35" s="667"/>
      <c r="BA35" s="667"/>
      <c r="BB35" s="667"/>
      <c r="BC35" s="667"/>
      <c r="BD35" s="667"/>
      <c r="BE35" s="667"/>
      <c r="BF35" s="668"/>
      <c r="BG35" s="666" t="s">
        <v>
327</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
328</v>
      </c>
      <c r="CE35" s="612"/>
      <c r="CF35" s="612"/>
      <c r="CG35" s="612"/>
      <c r="CH35" s="612"/>
      <c r="CI35" s="612"/>
      <c r="CJ35" s="612"/>
      <c r="CK35" s="612"/>
      <c r="CL35" s="612"/>
      <c r="CM35" s="612"/>
      <c r="CN35" s="612"/>
      <c r="CO35" s="612"/>
      <c r="CP35" s="612"/>
      <c r="CQ35" s="613"/>
      <c r="CR35" s="614">
        <v>
167784</v>
      </c>
      <c r="CS35" s="623"/>
      <c r="CT35" s="623"/>
      <c r="CU35" s="623"/>
      <c r="CV35" s="623"/>
      <c r="CW35" s="623"/>
      <c r="CX35" s="623"/>
      <c r="CY35" s="624"/>
      <c r="CZ35" s="617">
        <v>
0.3</v>
      </c>
      <c r="DA35" s="625"/>
      <c r="DB35" s="625"/>
      <c r="DC35" s="626"/>
      <c r="DD35" s="620">
        <v>
153899</v>
      </c>
      <c r="DE35" s="623"/>
      <c r="DF35" s="623"/>
      <c r="DG35" s="623"/>
      <c r="DH35" s="623"/>
      <c r="DI35" s="623"/>
      <c r="DJ35" s="623"/>
      <c r="DK35" s="624"/>
      <c r="DL35" s="620">
        <v>
92076</v>
      </c>
      <c r="DM35" s="623"/>
      <c r="DN35" s="623"/>
      <c r="DO35" s="623"/>
      <c r="DP35" s="623"/>
      <c r="DQ35" s="623"/>
      <c r="DR35" s="623"/>
      <c r="DS35" s="623"/>
      <c r="DT35" s="623"/>
      <c r="DU35" s="623"/>
      <c r="DV35" s="624"/>
      <c r="DW35" s="617">
        <v>
0.3</v>
      </c>
      <c r="DX35" s="625"/>
      <c r="DY35" s="625"/>
      <c r="DZ35" s="625"/>
      <c r="EA35" s="625"/>
      <c r="EB35" s="625"/>
      <c r="EC35" s="639"/>
    </row>
    <row r="36" spans="2:133" ht="11.25" customHeight="1" x14ac:dyDescent="0.15">
      <c r="B36" s="611" t="s">
        <v>
329</v>
      </c>
      <c r="C36" s="612"/>
      <c r="D36" s="612"/>
      <c r="E36" s="612"/>
      <c r="F36" s="612"/>
      <c r="G36" s="612"/>
      <c r="H36" s="612"/>
      <c r="I36" s="612"/>
      <c r="J36" s="612"/>
      <c r="K36" s="612"/>
      <c r="L36" s="612"/>
      <c r="M36" s="612"/>
      <c r="N36" s="612"/>
      <c r="O36" s="612"/>
      <c r="P36" s="612"/>
      <c r="Q36" s="613"/>
      <c r="R36" s="614">
        <v>
3309200</v>
      </c>
      <c r="S36" s="615"/>
      <c r="T36" s="615"/>
      <c r="U36" s="615"/>
      <c r="V36" s="615"/>
      <c r="W36" s="615"/>
      <c r="X36" s="615"/>
      <c r="Y36" s="616"/>
      <c r="Z36" s="650">
        <v>
5.5</v>
      </c>
      <c r="AA36" s="650"/>
      <c r="AB36" s="650"/>
      <c r="AC36" s="650"/>
      <c r="AD36" s="651" t="s">
        <v>
236</v>
      </c>
      <c r="AE36" s="651"/>
      <c r="AF36" s="651"/>
      <c r="AG36" s="651"/>
      <c r="AH36" s="651"/>
      <c r="AI36" s="651"/>
      <c r="AJ36" s="651"/>
      <c r="AK36" s="651"/>
      <c r="AL36" s="617" t="s">
        <v>
236</v>
      </c>
      <c r="AM36" s="618"/>
      <c r="AN36" s="618"/>
      <c r="AO36" s="652"/>
      <c r="AP36" s="212"/>
      <c r="AQ36" s="657" t="s">
        <v>
330</v>
      </c>
      <c r="AR36" s="658"/>
      <c r="AS36" s="658"/>
      <c r="AT36" s="658"/>
      <c r="AU36" s="658"/>
      <c r="AV36" s="658"/>
      <c r="AW36" s="658"/>
      <c r="AX36" s="658"/>
      <c r="AY36" s="659"/>
      <c r="AZ36" s="660">
        <v>
6591086</v>
      </c>
      <c r="BA36" s="661"/>
      <c r="BB36" s="661"/>
      <c r="BC36" s="661"/>
      <c r="BD36" s="661"/>
      <c r="BE36" s="661"/>
      <c r="BF36" s="662"/>
      <c r="BG36" s="663" t="s">
        <v>
331</v>
      </c>
      <c r="BH36" s="664"/>
      <c r="BI36" s="664"/>
      <c r="BJ36" s="664"/>
      <c r="BK36" s="664"/>
      <c r="BL36" s="664"/>
      <c r="BM36" s="664"/>
      <c r="BN36" s="664"/>
      <c r="BO36" s="664"/>
      <c r="BP36" s="664"/>
      <c r="BQ36" s="664"/>
      <c r="BR36" s="664"/>
      <c r="BS36" s="664"/>
      <c r="BT36" s="664"/>
      <c r="BU36" s="665"/>
      <c r="BV36" s="660">
        <v>
10293</v>
      </c>
      <c r="BW36" s="661"/>
      <c r="BX36" s="661"/>
      <c r="BY36" s="661"/>
      <c r="BZ36" s="661"/>
      <c r="CA36" s="661"/>
      <c r="CB36" s="662"/>
      <c r="CD36" s="611" t="s">
        <v>
332</v>
      </c>
      <c r="CE36" s="612"/>
      <c r="CF36" s="612"/>
      <c r="CG36" s="612"/>
      <c r="CH36" s="612"/>
      <c r="CI36" s="612"/>
      <c r="CJ36" s="612"/>
      <c r="CK36" s="612"/>
      <c r="CL36" s="612"/>
      <c r="CM36" s="612"/>
      <c r="CN36" s="612"/>
      <c r="CO36" s="612"/>
      <c r="CP36" s="612"/>
      <c r="CQ36" s="613"/>
      <c r="CR36" s="614">
        <v>
6785511</v>
      </c>
      <c r="CS36" s="615"/>
      <c r="CT36" s="615"/>
      <c r="CU36" s="615"/>
      <c r="CV36" s="615"/>
      <c r="CW36" s="615"/>
      <c r="CX36" s="615"/>
      <c r="CY36" s="616"/>
      <c r="CZ36" s="617">
        <v>
11.9</v>
      </c>
      <c r="DA36" s="625"/>
      <c r="DB36" s="625"/>
      <c r="DC36" s="626"/>
      <c r="DD36" s="620">
        <v>
6273923</v>
      </c>
      <c r="DE36" s="615"/>
      <c r="DF36" s="615"/>
      <c r="DG36" s="615"/>
      <c r="DH36" s="615"/>
      <c r="DI36" s="615"/>
      <c r="DJ36" s="615"/>
      <c r="DK36" s="616"/>
      <c r="DL36" s="620">
        <v>
4123205</v>
      </c>
      <c r="DM36" s="615"/>
      <c r="DN36" s="615"/>
      <c r="DO36" s="615"/>
      <c r="DP36" s="615"/>
      <c r="DQ36" s="615"/>
      <c r="DR36" s="615"/>
      <c r="DS36" s="615"/>
      <c r="DT36" s="615"/>
      <c r="DU36" s="615"/>
      <c r="DV36" s="616"/>
      <c r="DW36" s="617">
        <v>
12.7</v>
      </c>
      <c r="DX36" s="625"/>
      <c r="DY36" s="625"/>
      <c r="DZ36" s="625"/>
      <c r="EA36" s="625"/>
      <c r="EB36" s="625"/>
      <c r="EC36" s="639"/>
    </row>
    <row r="37" spans="2:133" ht="11.25" customHeight="1" x14ac:dyDescent="0.15">
      <c r="B37" s="611" t="s">
        <v>
333</v>
      </c>
      <c r="C37" s="612"/>
      <c r="D37" s="612"/>
      <c r="E37" s="612"/>
      <c r="F37" s="612"/>
      <c r="G37" s="612"/>
      <c r="H37" s="612"/>
      <c r="I37" s="612"/>
      <c r="J37" s="612"/>
      <c r="K37" s="612"/>
      <c r="L37" s="612"/>
      <c r="M37" s="612"/>
      <c r="N37" s="612"/>
      <c r="O37" s="612"/>
      <c r="P37" s="612"/>
      <c r="Q37" s="613"/>
      <c r="R37" s="614">
        <v>
500155</v>
      </c>
      <c r="S37" s="615"/>
      <c r="T37" s="615"/>
      <c r="U37" s="615"/>
      <c r="V37" s="615"/>
      <c r="W37" s="615"/>
      <c r="X37" s="615"/>
      <c r="Y37" s="616"/>
      <c r="Z37" s="650">
        <v>
0.8</v>
      </c>
      <c r="AA37" s="650"/>
      <c r="AB37" s="650"/>
      <c r="AC37" s="650"/>
      <c r="AD37" s="651">
        <v>
48814</v>
      </c>
      <c r="AE37" s="651"/>
      <c r="AF37" s="651"/>
      <c r="AG37" s="651"/>
      <c r="AH37" s="651"/>
      <c r="AI37" s="651"/>
      <c r="AJ37" s="651"/>
      <c r="AK37" s="651"/>
      <c r="AL37" s="617">
        <v>
0.2</v>
      </c>
      <c r="AM37" s="618"/>
      <c r="AN37" s="618"/>
      <c r="AO37" s="652"/>
      <c r="AQ37" s="645" t="s">
        <v>
334</v>
      </c>
      <c r="AR37" s="646"/>
      <c r="AS37" s="646"/>
      <c r="AT37" s="646"/>
      <c r="AU37" s="646"/>
      <c r="AV37" s="646"/>
      <c r="AW37" s="646"/>
      <c r="AX37" s="646"/>
      <c r="AY37" s="647"/>
      <c r="AZ37" s="614">
        <v>
426384</v>
      </c>
      <c r="BA37" s="615"/>
      <c r="BB37" s="615"/>
      <c r="BC37" s="615"/>
      <c r="BD37" s="623"/>
      <c r="BE37" s="623"/>
      <c r="BF37" s="648"/>
      <c r="BG37" s="611" t="s">
        <v>
335</v>
      </c>
      <c r="BH37" s="612"/>
      <c r="BI37" s="612"/>
      <c r="BJ37" s="612"/>
      <c r="BK37" s="612"/>
      <c r="BL37" s="612"/>
      <c r="BM37" s="612"/>
      <c r="BN37" s="612"/>
      <c r="BO37" s="612"/>
      <c r="BP37" s="612"/>
      <c r="BQ37" s="612"/>
      <c r="BR37" s="612"/>
      <c r="BS37" s="612"/>
      <c r="BT37" s="612"/>
      <c r="BU37" s="613"/>
      <c r="BV37" s="614">
        <v>
-472081</v>
      </c>
      <c r="BW37" s="615"/>
      <c r="BX37" s="615"/>
      <c r="BY37" s="615"/>
      <c r="BZ37" s="615"/>
      <c r="CA37" s="615"/>
      <c r="CB37" s="649"/>
      <c r="CD37" s="611" t="s">
        <v>
336</v>
      </c>
      <c r="CE37" s="612"/>
      <c r="CF37" s="612"/>
      <c r="CG37" s="612"/>
      <c r="CH37" s="612"/>
      <c r="CI37" s="612"/>
      <c r="CJ37" s="612"/>
      <c r="CK37" s="612"/>
      <c r="CL37" s="612"/>
      <c r="CM37" s="612"/>
      <c r="CN37" s="612"/>
      <c r="CO37" s="612"/>
      <c r="CP37" s="612"/>
      <c r="CQ37" s="613"/>
      <c r="CR37" s="614">
        <v>
3578078</v>
      </c>
      <c r="CS37" s="623"/>
      <c r="CT37" s="623"/>
      <c r="CU37" s="623"/>
      <c r="CV37" s="623"/>
      <c r="CW37" s="623"/>
      <c r="CX37" s="623"/>
      <c r="CY37" s="624"/>
      <c r="CZ37" s="617">
        <v>
6.3</v>
      </c>
      <c r="DA37" s="625"/>
      <c r="DB37" s="625"/>
      <c r="DC37" s="626"/>
      <c r="DD37" s="620">
        <v>
3578078</v>
      </c>
      <c r="DE37" s="623"/>
      <c r="DF37" s="623"/>
      <c r="DG37" s="623"/>
      <c r="DH37" s="623"/>
      <c r="DI37" s="623"/>
      <c r="DJ37" s="623"/>
      <c r="DK37" s="624"/>
      <c r="DL37" s="620">
        <v>
3285929</v>
      </c>
      <c r="DM37" s="623"/>
      <c r="DN37" s="623"/>
      <c r="DO37" s="623"/>
      <c r="DP37" s="623"/>
      <c r="DQ37" s="623"/>
      <c r="DR37" s="623"/>
      <c r="DS37" s="623"/>
      <c r="DT37" s="623"/>
      <c r="DU37" s="623"/>
      <c r="DV37" s="624"/>
      <c r="DW37" s="617">
        <v>
10.1</v>
      </c>
      <c r="DX37" s="625"/>
      <c r="DY37" s="625"/>
      <c r="DZ37" s="625"/>
      <c r="EA37" s="625"/>
      <c r="EB37" s="625"/>
      <c r="EC37" s="639"/>
    </row>
    <row r="38" spans="2:133" ht="11.25" customHeight="1" x14ac:dyDescent="0.15">
      <c r="B38" s="611" t="s">
        <v>
337</v>
      </c>
      <c r="C38" s="612"/>
      <c r="D38" s="612"/>
      <c r="E38" s="612"/>
      <c r="F38" s="612"/>
      <c r="G38" s="612"/>
      <c r="H38" s="612"/>
      <c r="I38" s="612"/>
      <c r="J38" s="612"/>
      <c r="K38" s="612"/>
      <c r="L38" s="612"/>
      <c r="M38" s="612"/>
      <c r="N38" s="612"/>
      <c r="O38" s="612"/>
      <c r="P38" s="612"/>
      <c r="Q38" s="613"/>
      <c r="R38" s="614">
        <v>
2537845</v>
      </c>
      <c r="S38" s="615"/>
      <c r="T38" s="615"/>
      <c r="U38" s="615"/>
      <c r="V38" s="615"/>
      <c r="W38" s="615"/>
      <c r="X38" s="615"/>
      <c r="Y38" s="616"/>
      <c r="Z38" s="650">
        <v>
4.3</v>
      </c>
      <c r="AA38" s="650"/>
      <c r="AB38" s="650"/>
      <c r="AC38" s="650"/>
      <c r="AD38" s="651" t="s">
        <v>
236</v>
      </c>
      <c r="AE38" s="651"/>
      <c r="AF38" s="651"/>
      <c r="AG38" s="651"/>
      <c r="AH38" s="651"/>
      <c r="AI38" s="651"/>
      <c r="AJ38" s="651"/>
      <c r="AK38" s="651"/>
      <c r="AL38" s="617" t="s">
        <v>
130</v>
      </c>
      <c r="AM38" s="618"/>
      <c r="AN38" s="618"/>
      <c r="AO38" s="652"/>
      <c r="AQ38" s="645" t="s">
        <v>
338</v>
      </c>
      <c r="AR38" s="646"/>
      <c r="AS38" s="646"/>
      <c r="AT38" s="646"/>
      <c r="AU38" s="646"/>
      <c r="AV38" s="646"/>
      <c r="AW38" s="646"/>
      <c r="AX38" s="646"/>
      <c r="AY38" s="647"/>
      <c r="AZ38" s="614">
        <v>
197724</v>
      </c>
      <c r="BA38" s="615"/>
      <c r="BB38" s="615"/>
      <c r="BC38" s="615"/>
      <c r="BD38" s="623"/>
      <c r="BE38" s="623"/>
      <c r="BF38" s="648"/>
      <c r="BG38" s="611" t="s">
        <v>
339</v>
      </c>
      <c r="BH38" s="612"/>
      <c r="BI38" s="612"/>
      <c r="BJ38" s="612"/>
      <c r="BK38" s="612"/>
      <c r="BL38" s="612"/>
      <c r="BM38" s="612"/>
      <c r="BN38" s="612"/>
      <c r="BO38" s="612"/>
      <c r="BP38" s="612"/>
      <c r="BQ38" s="612"/>
      <c r="BR38" s="612"/>
      <c r="BS38" s="612"/>
      <c r="BT38" s="612"/>
      <c r="BU38" s="613"/>
      <c r="BV38" s="614">
        <v>
24165</v>
      </c>
      <c r="BW38" s="615"/>
      <c r="BX38" s="615"/>
      <c r="BY38" s="615"/>
      <c r="BZ38" s="615"/>
      <c r="CA38" s="615"/>
      <c r="CB38" s="649"/>
      <c r="CD38" s="611" t="s">
        <v>
340</v>
      </c>
      <c r="CE38" s="612"/>
      <c r="CF38" s="612"/>
      <c r="CG38" s="612"/>
      <c r="CH38" s="612"/>
      <c r="CI38" s="612"/>
      <c r="CJ38" s="612"/>
      <c r="CK38" s="612"/>
      <c r="CL38" s="612"/>
      <c r="CM38" s="612"/>
      <c r="CN38" s="612"/>
      <c r="CO38" s="612"/>
      <c r="CP38" s="612"/>
      <c r="CQ38" s="613"/>
      <c r="CR38" s="614">
        <v>
5982543</v>
      </c>
      <c r="CS38" s="615"/>
      <c r="CT38" s="615"/>
      <c r="CU38" s="615"/>
      <c r="CV38" s="615"/>
      <c r="CW38" s="615"/>
      <c r="CX38" s="615"/>
      <c r="CY38" s="616"/>
      <c r="CZ38" s="617">
        <v>
10.5</v>
      </c>
      <c r="DA38" s="625"/>
      <c r="DB38" s="625"/>
      <c r="DC38" s="626"/>
      <c r="DD38" s="620">
        <v>
5053815</v>
      </c>
      <c r="DE38" s="615"/>
      <c r="DF38" s="615"/>
      <c r="DG38" s="615"/>
      <c r="DH38" s="615"/>
      <c r="DI38" s="615"/>
      <c r="DJ38" s="615"/>
      <c r="DK38" s="616"/>
      <c r="DL38" s="620">
        <v>
4537770</v>
      </c>
      <c r="DM38" s="615"/>
      <c r="DN38" s="615"/>
      <c r="DO38" s="615"/>
      <c r="DP38" s="615"/>
      <c r="DQ38" s="615"/>
      <c r="DR38" s="615"/>
      <c r="DS38" s="615"/>
      <c r="DT38" s="615"/>
      <c r="DU38" s="615"/>
      <c r="DV38" s="616"/>
      <c r="DW38" s="617">
        <v>
13.9</v>
      </c>
      <c r="DX38" s="625"/>
      <c r="DY38" s="625"/>
      <c r="DZ38" s="625"/>
      <c r="EA38" s="625"/>
      <c r="EB38" s="625"/>
      <c r="EC38" s="639"/>
    </row>
    <row r="39" spans="2:133" ht="11.25" customHeight="1" x14ac:dyDescent="0.15">
      <c r="B39" s="611" t="s">
        <v>
341</v>
      </c>
      <c r="C39" s="612"/>
      <c r="D39" s="612"/>
      <c r="E39" s="612"/>
      <c r="F39" s="612"/>
      <c r="G39" s="612"/>
      <c r="H39" s="612"/>
      <c r="I39" s="612"/>
      <c r="J39" s="612"/>
      <c r="K39" s="612"/>
      <c r="L39" s="612"/>
      <c r="M39" s="612"/>
      <c r="N39" s="612"/>
      <c r="O39" s="612"/>
      <c r="P39" s="612"/>
      <c r="Q39" s="613"/>
      <c r="R39" s="614" t="s">
        <v>
236</v>
      </c>
      <c r="S39" s="615"/>
      <c r="T39" s="615"/>
      <c r="U39" s="615"/>
      <c r="V39" s="615"/>
      <c r="W39" s="615"/>
      <c r="X39" s="615"/>
      <c r="Y39" s="616"/>
      <c r="Z39" s="650" t="s">
        <v>
236</v>
      </c>
      <c r="AA39" s="650"/>
      <c r="AB39" s="650"/>
      <c r="AC39" s="650"/>
      <c r="AD39" s="651" t="s">
        <v>
130</v>
      </c>
      <c r="AE39" s="651"/>
      <c r="AF39" s="651"/>
      <c r="AG39" s="651"/>
      <c r="AH39" s="651"/>
      <c r="AI39" s="651"/>
      <c r="AJ39" s="651"/>
      <c r="AK39" s="651"/>
      <c r="AL39" s="617" t="s">
        <v>
236</v>
      </c>
      <c r="AM39" s="618"/>
      <c r="AN39" s="618"/>
      <c r="AO39" s="652"/>
      <c r="AQ39" s="645" t="s">
        <v>
342</v>
      </c>
      <c r="AR39" s="646"/>
      <c r="AS39" s="646"/>
      <c r="AT39" s="646"/>
      <c r="AU39" s="646"/>
      <c r="AV39" s="646"/>
      <c r="AW39" s="646"/>
      <c r="AX39" s="646"/>
      <c r="AY39" s="647"/>
      <c r="AZ39" s="614" t="s">
        <v>
236</v>
      </c>
      <c r="BA39" s="615"/>
      <c r="BB39" s="615"/>
      <c r="BC39" s="615"/>
      <c r="BD39" s="623"/>
      <c r="BE39" s="623"/>
      <c r="BF39" s="648"/>
      <c r="BG39" s="611" t="s">
        <v>
343</v>
      </c>
      <c r="BH39" s="612"/>
      <c r="BI39" s="612"/>
      <c r="BJ39" s="612"/>
      <c r="BK39" s="612"/>
      <c r="BL39" s="612"/>
      <c r="BM39" s="612"/>
      <c r="BN39" s="612"/>
      <c r="BO39" s="612"/>
      <c r="BP39" s="612"/>
      <c r="BQ39" s="612"/>
      <c r="BR39" s="612"/>
      <c r="BS39" s="612"/>
      <c r="BT39" s="612"/>
      <c r="BU39" s="613"/>
      <c r="BV39" s="614">
        <v>
36245</v>
      </c>
      <c r="BW39" s="615"/>
      <c r="BX39" s="615"/>
      <c r="BY39" s="615"/>
      <c r="BZ39" s="615"/>
      <c r="CA39" s="615"/>
      <c r="CB39" s="649"/>
      <c r="CD39" s="611" t="s">
        <v>
344</v>
      </c>
      <c r="CE39" s="612"/>
      <c r="CF39" s="612"/>
      <c r="CG39" s="612"/>
      <c r="CH39" s="612"/>
      <c r="CI39" s="612"/>
      <c r="CJ39" s="612"/>
      <c r="CK39" s="612"/>
      <c r="CL39" s="612"/>
      <c r="CM39" s="612"/>
      <c r="CN39" s="612"/>
      <c r="CO39" s="612"/>
      <c r="CP39" s="612"/>
      <c r="CQ39" s="613"/>
      <c r="CR39" s="614">
        <v>
2880272</v>
      </c>
      <c r="CS39" s="623"/>
      <c r="CT39" s="623"/>
      <c r="CU39" s="623"/>
      <c r="CV39" s="623"/>
      <c r="CW39" s="623"/>
      <c r="CX39" s="623"/>
      <c r="CY39" s="624"/>
      <c r="CZ39" s="617">
        <v>
5.0999999999999996</v>
      </c>
      <c r="DA39" s="625"/>
      <c r="DB39" s="625"/>
      <c r="DC39" s="626"/>
      <c r="DD39" s="620">
        <v>
2820796</v>
      </c>
      <c r="DE39" s="623"/>
      <c r="DF39" s="623"/>
      <c r="DG39" s="623"/>
      <c r="DH39" s="623"/>
      <c r="DI39" s="623"/>
      <c r="DJ39" s="623"/>
      <c r="DK39" s="624"/>
      <c r="DL39" s="620" t="s">
        <v>
236</v>
      </c>
      <c r="DM39" s="623"/>
      <c r="DN39" s="623"/>
      <c r="DO39" s="623"/>
      <c r="DP39" s="623"/>
      <c r="DQ39" s="623"/>
      <c r="DR39" s="623"/>
      <c r="DS39" s="623"/>
      <c r="DT39" s="623"/>
      <c r="DU39" s="623"/>
      <c r="DV39" s="624"/>
      <c r="DW39" s="617" t="s">
        <v>
130</v>
      </c>
      <c r="DX39" s="625"/>
      <c r="DY39" s="625"/>
      <c r="DZ39" s="625"/>
      <c r="EA39" s="625"/>
      <c r="EB39" s="625"/>
      <c r="EC39" s="639"/>
    </row>
    <row r="40" spans="2:133" ht="11.25" customHeight="1" x14ac:dyDescent="0.15">
      <c r="B40" s="611" t="s">
        <v>
345</v>
      </c>
      <c r="C40" s="612"/>
      <c r="D40" s="612"/>
      <c r="E40" s="612"/>
      <c r="F40" s="612"/>
      <c r="G40" s="612"/>
      <c r="H40" s="612"/>
      <c r="I40" s="612"/>
      <c r="J40" s="612"/>
      <c r="K40" s="612"/>
      <c r="L40" s="612"/>
      <c r="M40" s="612"/>
      <c r="N40" s="612"/>
      <c r="O40" s="612"/>
      <c r="P40" s="612"/>
      <c r="Q40" s="613"/>
      <c r="R40" s="614">
        <v>
729845</v>
      </c>
      <c r="S40" s="615"/>
      <c r="T40" s="615"/>
      <c r="U40" s="615"/>
      <c r="V40" s="615"/>
      <c r="W40" s="615"/>
      <c r="X40" s="615"/>
      <c r="Y40" s="616"/>
      <c r="Z40" s="650">
        <v>
1.2</v>
      </c>
      <c r="AA40" s="650"/>
      <c r="AB40" s="650"/>
      <c r="AC40" s="650"/>
      <c r="AD40" s="651" t="s">
        <v>
236</v>
      </c>
      <c r="AE40" s="651"/>
      <c r="AF40" s="651"/>
      <c r="AG40" s="651"/>
      <c r="AH40" s="651"/>
      <c r="AI40" s="651"/>
      <c r="AJ40" s="651"/>
      <c r="AK40" s="651"/>
      <c r="AL40" s="617" t="s">
        <v>
130</v>
      </c>
      <c r="AM40" s="618"/>
      <c r="AN40" s="618"/>
      <c r="AO40" s="652"/>
      <c r="AQ40" s="645" t="s">
        <v>
346</v>
      </c>
      <c r="AR40" s="646"/>
      <c r="AS40" s="646"/>
      <c r="AT40" s="646"/>
      <c r="AU40" s="646"/>
      <c r="AV40" s="646"/>
      <c r="AW40" s="646"/>
      <c r="AX40" s="646"/>
      <c r="AY40" s="647"/>
      <c r="AZ40" s="614" t="s">
        <v>
236</v>
      </c>
      <c r="BA40" s="615"/>
      <c r="BB40" s="615"/>
      <c r="BC40" s="615"/>
      <c r="BD40" s="623"/>
      <c r="BE40" s="623"/>
      <c r="BF40" s="648"/>
      <c r="BG40" s="653" t="s">
        <v>
347</v>
      </c>
      <c r="BH40" s="654"/>
      <c r="BI40" s="654"/>
      <c r="BJ40" s="654"/>
      <c r="BK40" s="654"/>
      <c r="BL40" s="213"/>
      <c r="BM40" s="612" t="s">
        <v>
348</v>
      </c>
      <c r="BN40" s="612"/>
      <c r="BO40" s="612"/>
      <c r="BP40" s="612"/>
      <c r="BQ40" s="612"/>
      <c r="BR40" s="612"/>
      <c r="BS40" s="612"/>
      <c r="BT40" s="612"/>
      <c r="BU40" s="613"/>
      <c r="BV40" s="614">
        <v>
97</v>
      </c>
      <c r="BW40" s="615"/>
      <c r="BX40" s="615"/>
      <c r="BY40" s="615"/>
      <c r="BZ40" s="615"/>
      <c r="CA40" s="615"/>
      <c r="CB40" s="649"/>
      <c r="CD40" s="611" t="s">
        <v>
349</v>
      </c>
      <c r="CE40" s="612"/>
      <c r="CF40" s="612"/>
      <c r="CG40" s="612"/>
      <c r="CH40" s="612"/>
      <c r="CI40" s="612"/>
      <c r="CJ40" s="612"/>
      <c r="CK40" s="612"/>
      <c r="CL40" s="612"/>
      <c r="CM40" s="612"/>
      <c r="CN40" s="612"/>
      <c r="CO40" s="612"/>
      <c r="CP40" s="612"/>
      <c r="CQ40" s="613"/>
      <c r="CR40" s="614">
        <v>
43317</v>
      </c>
      <c r="CS40" s="615"/>
      <c r="CT40" s="615"/>
      <c r="CU40" s="615"/>
      <c r="CV40" s="615"/>
      <c r="CW40" s="615"/>
      <c r="CX40" s="615"/>
      <c r="CY40" s="616"/>
      <c r="CZ40" s="617">
        <v>
0.1</v>
      </c>
      <c r="DA40" s="625"/>
      <c r="DB40" s="625"/>
      <c r="DC40" s="626"/>
      <c r="DD40" s="620">
        <v>
33417</v>
      </c>
      <c r="DE40" s="615"/>
      <c r="DF40" s="615"/>
      <c r="DG40" s="615"/>
      <c r="DH40" s="615"/>
      <c r="DI40" s="615"/>
      <c r="DJ40" s="615"/>
      <c r="DK40" s="616"/>
      <c r="DL40" s="620">
        <v>
32077</v>
      </c>
      <c r="DM40" s="615"/>
      <c r="DN40" s="615"/>
      <c r="DO40" s="615"/>
      <c r="DP40" s="615"/>
      <c r="DQ40" s="615"/>
      <c r="DR40" s="615"/>
      <c r="DS40" s="615"/>
      <c r="DT40" s="615"/>
      <c r="DU40" s="615"/>
      <c r="DV40" s="616"/>
      <c r="DW40" s="617">
        <v>
0.1</v>
      </c>
      <c r="DX40" s="625"/>
      <c r="DY40" s="625"/>
      <c r="DZ40" s="625"/>
      <c r="EA40" s="625"/>
      <c r="EB40" s="625"/>
      <c r="EC40" s="639"/>
    </row>
    <row r="41" spans="2:133" ht="11.25" customHeight="1" x14ac:dyDescent="0.15">
      <c r="B41" s="595" t="s">
        <v>
350</v>
      </c>
      <c r="C41" s="596"/>
      <c r="D41" s="596"/>
      <c r="E41" s="596"/>
      <c r="F41" s="596"/>
      <c r="G41" s="596"/>
      <c r="H41" s="596"/>
      <c r="I41" s="596"/>
      <c r="J41" s="596"/>
      <c r="K41" s="596"/>
      <c r="L41" s="596"/>
      <c r="M41" s="596"/>
      <c r="N41" s="596"/>
      <c r="O41" s="596"/>
      <c r="P41" s="596"/>
      <c r="Q41" s="597"/>
      <c r="R41" s="598">
        <v>
59648622</v>
      </c>
      <c r="S41" s="636"/>
      <c r="T41" s="636"/>
      <c r="U41" s="636"/>
      <c r="V41" s="636"/>
      <c r="W41" s="636"/>
      <c r="X41" s="636"/>
      <c r="Y41" s="640"/>
      <c r="Z41" s="641">
        <v>
100</v>
      </c>
      <c r="AA41" s="641"/>
      <c r="AB41" s="641"/>
      <c r="AC41" s="641"/>
      <c r="AD41" s="642">
        <v>
31818277</v>
      </c>
      <c r="AE41" s="642"/>
      <c r="AF41" s="642"/>
      <c r="AG41" s="642"/>
      <c r="AH41" s="642"/>
      <c r="AI41" s="642"/>
      <c r="AJ41" s="642"/>
      <c r="AK41" s="642"/>
      <c r="AL41" s="601">
        <v>
100</v>
      </c>
      <c r="AM41" s="643"/>
      <c r="AN41" s="643"/>
      <c r="AO41" s="644"/>
      <c r="AQ41" s="645" t="s">
        <v>
351</v>
      </c>
      <c r="AR41" s="646"/>
      <c r="AS41" s="646"/>
      <c r="AT41" s="646"/>
      <c r="AU41" s="646"/>
      <c r="AV41" s="646"/>
      <c r="AW41" s="646"/>
      <c r="AX41" s="646"/>
      <c r="AY41" s="647"/>
      <c r="AZ41" s="614">
        <v>
1506798</v>
      </c>
      <c r="BA41" s="615"/>
      <c r="BB41" s="615"/>
      <c r="BC41" s="615"/>
      <c r="BD41" s="623"/>
      <c r="BE41" s="623"/>
      <c r="BF41" s="648"/>
      <c r="BG41" s="653"/>
      <c r="BH41" s="654"/>
      <c r="BI41" s="654"/>
      <c r="BJ41" s="654"/>
      <c r="BK41" s="654"/>
      <c r="BL41" s="213"/>
      <c r="BM41" s="612" t="s">
        <v>
352</v>
      </c>
      <c r="BN41" s="612"/>
      <c r="BO41" s="612"/>
      <c r="BP41" s="612"/>
      <c r="BQ41" s="612"/>
      <c r="BR41" s="612"/>
      <c r="BS41" s="612"/>
      <c r="BT41" s="612"/>
      <c r="BU41" s="613"/>
      <c r="BV41" s="614" t="s">
        <v>
236</v>
      </c>
      <c r="BW41" s="615"/>
      <c r="BX41" s="615"/>
      <c r="BY41" s="615"/>
      <c r="BZ41" s="615"/>
      <c r="CA41" s="615"/>
      <c r="CB41" s="649"/>
      <c r="CD41" s="611" t="s">
        <v>
353</v>
      </c>
      <c r="CE41" s="612"/>
      <c r="CF41" s="612"/>
      <c r="CG41" s="612"/>
      <c r="CH41" s="612"/>
      <c r="CI41" s="612"/>
      <c r="CJ41" s="612"/>
      <c r="CK41" s="612"/>
      <c r="CL41" s="612"/>
      <c r="CM41" s="612"/>
      <c r="CN41" s="612"/>
      <c r="CO41" s="612"/>
      <c r="CP41" s="612"/>
      <c r="CQ41" s="613"/>
      <c r="CR41" s="614" t="s">
        <v>
236</v>
      </c>
      <c r="CS41" s="623"/>
      <c r="CT41" s="623"/>
      <c r="CU41" s="623"/>
      <c r="CV41" s="623"/>
      <c r="CW41" s="623"/>
      <c r="CX41" s="623"/>
      <c r="CY41" s="624"/>
      <c r="CZ41" s="617" t="s">
        <v>
236</v>
      </c>
      <c r="DA41" s="625"/>
      <c r="DB41" s="625"/>
      <c r="DC41" s="626"/>
      <c r="DD41" s="620" t="s">
        <v>
146</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
354</v>
      </c>
      <c r="AR42" s="634"/>
      <c r="AS42" s="634"/>
      <c r="AT42" s="634"/>
      <c r="AU42" s="634"/>
      <c r="AV42" s="634"/>
      <c r="AW42" s="634"/>
      <c r="AX42" s="634"/>
      <c r="AY42" s="635"/>
      <c r="AZ42" s="598">
        <v>
4460180</v>
      </c>
      <c r="BA42" s="636"/>
      <c r="BB42" s="636"/>
      <c r="BC42" s="636"/>
      <c r="BD42" s="599"/>
      <c r="BE42" s="599"/>
      <c r="BF42" s="637"/>
      <c r="BG42" s="655"/>
      <c r="BH42" s="656"/>
      <c r="BI42" s="656"/>
      <c r="BJ42" s="656"/>
      <c r="BK42" s="656"/>
      <c r="BL42" s="214"/>
      <c r="BM42" s="596" t="s">
        <v>
355</v>
      </c>
      <c r="BN42" s="596"/>
      <c r="BO42" s="596"/>
      <c r="BP42" s="596"/>
      <c r="BQ42" s="596"/>
      <c r="BR42" s="596"/>
      <c r="BS42" s="596"/>
      <c r="BT42" s="596"/>
      <c r="BU42" s="597"/>
      <c r="BV42" s="598">
        <v>
346</v>
      </c>
      <c r="BW42" s="636"/>
      <c r="BX42" s="636"/>
      <c r="BY42" s="636"/>
      <c r="BZ42" s="636"/>
      <c r="CA42" s="636"/>
      <c r="CB42" s="638"/>
      <c r="CD42" s="611" t="s">
        <v>
356</v>
      </c>
      <c r="CE42" s="612"/>
      <c r="CF42" s="612"/>
      <c r="CG42" s="612"/>
      <c r="CH42" s="612"/>
      <c r="CI42" s="612"/>
      <c r="CJ42" s="612"/>
      <c r="CK42" s="612"/>
      <c r="CL42" s="612"/>
      <c r="CM42" s="612"/>
      <c r="CN42" s="612"/>
      <c r="CO42" s="612"/>
      <c r="CP42" s="612"/>
      <c r="CQ42" s="613"/>
      <c r="CR42" s="614">
        <v>
4197377</v>
      </c>
      <c r="CS42" s="623"/>
      <c r="CT42" s="623"/>
      <c r="CU42" s="623"/>
      <c r="CV42" s="623"/>
      <c r="CW42" s="623"/>
      <c r="CX42" s="623"/>
      <c r="CY42" s="624"/>
      <c r="CZ42" s="617">
        <v>
7.4</v>
      </c>
      <c r="DA42" s="625"/>
      <c r="DB42" s="625"/>
      <c r="DC42" s="626"/>
      <c r="DD42" s="620">
        <v>
1220003</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4" t="s">
        <v>
357</v>
      </c>
      <c r="CD43" s="611" t="s">
        <v>
358</v>
      </c>
      <c r="CE43" s="612"/>
      <c r="CF43" s="612"/>
      <c r="CG43" s="612"/>
      <c r="CH43" s="612"/>
      <c r="CI43" s="612"/>
      <c r="CJ43" s="612"/>
      <c r="CK43" s="612"/>
      <c r="CL43" s="612"/>
      <c r="CM43" s="612"/>
      <c r="CN43" s="612"/>
      <c r="CO43" s="612"/>
      <c r="CP43" s="612"/>
      <c r="CQ43" s="613"/>
      <c r="CR43" s="614">
        <v>
105512</v>
      </c>
      <c r="CS43" s="623"/>
      <c r="CT43" s="623"/>
      <c r="CU43" s="623"/>
      <c r="CV43" s="623"/>
      <c r="CW43" s="623"/>
      <c r="CX43" s="623"/>
      <c r="CY43" s="624"/>
      <c r="CZ43" s="617">
        <v>
0.2</v>
      </c>
      <c r="DA43" s="625"/>
      <c r="DB43" s="625"/>
      <c r="DC43" s="626"/>
      <c r="DD43" s="620">
        <v>
105512</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
359</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
306</v>
      </c>
      <c r="CE44" s="628"/>
      <c r="CF44" s="611" t="s">
        <v>
360</v>
      </c>
      <c r="CG44" s="612"/>
      <c r="CH44" s="612"/>
      <c r="CI44" s="612"/>
      <c r="CJ44" s="612"/>
      <c r="CK44" s="612"/>
      <c r="CL44" s="612"/>
      <c r="CM44" s="612"/>
      <c r="CN44" s="612"/>
      <c r="CO44" s="612"/>
      <c r="CP44" s="612"/>
      <c r="CQ44" s="613"/>
      <c r="CR44" s="614">
        <v>
3946517</v>
      </c>
      <c r="CS44" s="615"/>
      <c r="CT44" s="615"/>
      <c r="CU44" s="615"/>
      <c r="CV44" s="615"/>
      <c r="CW44" s="615"/>
      <c r="CX44" s="615"/>
      <c r="CY44" s="616"/>
      <c r="CZ44" s="617">
        <v>
6.9</v>
      </c>
      <c r="DA44" s="618"/>
      <c r="DB44" s="618"/>
      <c r="DC44" s="619"/>
      <c r="DD44" s="620">
        <v>
1219977</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
361</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
362</v>
      </c>
      <c r="CG45" s="612"/>
      <c r="CH45" s="612"/>
      <c r="CI45" s="612"/>
      <c r="CJ45" s="612"/>
      <c r="CK45" s="612"/>
      <c r="CL45" s="612"/>
      <c r="CM45" s="612"/>
      <c r="CN45" s="612"/>
      <c r="CO45" s="612"/>
      <c r="CP45" s="612"/>
      <c r="CQ45" s="613"/>
      <c r="CR45" s="614">
        <v>
1486750</v>
      </c>
      <c r="CS45" s="623"/>
      <c r="CT45" s="623"/>
      <c r="CU45" s="623"/>
      <c r="CV45" s="623"/>
      <c r="CW45" s="623"/>
      <c r="CX45" s="623"/>
      <c r="CY45" s="624"/>
      <c r="CZ45" s="617">
        <v>
2.6</v>
      </c>
      <c r="DA45" s="625"/>
      <c r="DB45" s="625"/>
      <c r="DC45" s="626"/>
      <c r="DD45" s="620">
        <v>
172733</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5"/>
      <c r="CD46" s="629"/>
      <c r="CE46" s="630"/>
      <c r="CF46" s="611" t="s">
        <v>
363</v>
      </c>
      <c r="CG46" s="612"/>
      <c r="CH46" s="612"/>
      <c r="CI46" s="612"/>
      <c r="CJ46" s="612"/>
      <c r="CK46" s="612"/>
      <c r="CL46" s="612"/>
      <c r="CM46" s="612"/>
      <c r="CN46" s="612"/>
      <c r="CO46" s="612"/>
      <c r="CP46" s="612"/>
      <c r="CQ46" s="613"/>
      <c r="CR46" s="614">
        <v>
2434252</v>
      </c>
      <c r="CS46" s="615"/>
      <c r="CT46" s="615"/>
      <c r="CU46" s="615"/>
      <c r="CV46" s="615"/>
      <c r="CW46" s="615"/>
      <c r="CX46" s="615"/>
      <c r="CY46" s="616"/>
      <c r="CZ46" s="617">
        <v>
4.3</v>
      </c>
      <c r="DA46" s="618"/>
      <c r="DB46" s="618"/>
      <c r="DC46" s="619"/>
      <c r="DD46" s="620">
        <v>
1024752</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5"/>
      <c r="CD47" s="629"/>
      <c r="CE47" s="630"/>
      <c r="CF47" s="611" t="s">
        <v>
364</v>
      </c>
      <c r="CG47" s="612"/>
      <c r="CH47" s="612"/>
      <c r="CI47" s="612"/>
      <c r="CJ47" s="612"/>
      <c r="CK47" s="612"/>
      <c r="CL47" s="612"/>
      <c r="CM47" s="612"/>
      <c r="CN47" s="612"/>
      <c r="CO47" s="612"/>
      <c r="CP47" s="612"/>
      <c r="CQ47" s="613"/>
      <c r="CR47" s="614">
        <v>
250860</v>
      </c>
      <c r="CS47" s="623"/>
      <c r="CT47" s="623"/>
      <c r="CU47" s="623"/>
      <c r="CV47" s="623"/>
      <c r="CW47" s="623"/>
      <c r="CX47" s="623"/>
      <c r="CY47" s="624"/>
      <c r="CZ47" s="617">
        <v>
0.4</v>
      </c>
      <c r="DA47" s="625"/>
      <c r="DB47" s="625"/>
      <c r="DC47" s="626"/>
      <c r="DD47" s="620">
        <v>
26</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5"/>
      <c r="CD48" s="631"/>
      <c r="CE48" s="632"/>
      <c r="CF48" s="611" t="s">
        <v>
365</v>
      </c>
      <c r="CG48" s="612"/>
      <c r="CH48" s="612"/>
      <c r="CI48" s="612"/>
      <c r="CJ48" s="612"/>
      <c r="CK48" s="612"/>
      <c r="CL48" s="612"/>
      <c r="CM48" s="612"/>
      <c r="CN48" s="612"/>
      <c r="CO48" s="612"/>
      <c r="CP48" s="612"/>
      <c r="CQ48" s="613"/>
      <c r="CR48" s="614" t="s">
        <v>
146</v>
      </c>
      <c r="CS48" s="615"/>
      <c r="CT48" s="615"/>
      <c r="CU48" s="615"/>
      <c r="CV48" s="615"/>
      <c r="CW48" s="615"/>
      <c r="CX48" s="615"/>
      <c r="CY48" s="616"/>
      <c r="CZ48" s="617" t="s">
        <v>
236</v>
      </c>
      <c r="DA48" s="618"/>
      <c r="DB48" s="618"/>
      <c r="DC48" s="619"/>
      <c r="DD48" s="620" t="s">
        <v>
236</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5"/>
      <c r="CD49" s="595" t="s">
        <v>
366</v>
      </c>
      <c r="CE49" s="596"/>
      <c r="CF49" s="596"/>
      <c r="CG49" s="596"/>
      <c r="CH49" s="596"/>
      <c r="CI49" s="596"/>
      <c r="CJ49" s="596"/>
      <c r="CK49" s="596"/>
      <c r="CL49" s="596"/>
      <c r="CM49" s="596"/>
      <c r="CN49" s="596"/>
      <c r="CO49" s="596"/>
      <c r="CP49" s="596"/>
      <c r="CQ49" s="597"/>
      <c r="CR49" s="598">
        <v>
56791646</v>
      </c>
      <c r="CS49" s="599"/>
      <c r="CT49" s="599"/>
      <c r="CU49" s="599"/>
      <c r="CV49" s="599"/>
      <c r="CW49" s="599"/>
      <c r="CX49" s="599"/>
      <c r="CY49" s="600"/>
      <c r="CZ49" s="601">
        <v>
100</v>
      </c>
      <c r="DA49" s="602"/>
      <c r="DB49" s="602"/>
      <c r="DC49" s="603"/>
      <c r="DD49" s="604">
        <v>
38736639</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OMjMK8i8UhFk+K+l1vhajfe5gxul7W45lAXE3DtPfzrenLPrFLf6BnW1IEnwj/nk0pTI+ZnUJ9gj966qKsZZFw==" saltValue="dS2pAIL8q8fbpn41whI0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
&amp;C&amp;P/&amp;N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1" customWidth="1"/>
    <col min="131" max="131" width="1.6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1093" t="s">
        <v>
367</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1094" t="s">
        <v>
368</v>
      </c>
      <c r="DK2" s="1095"/>
      <c r="DL2" s="1095"/>
      <c r="DM2" s="1095"/>
      <c r="DN2" s="1095"/>
      <c r="DO2" s="1096"/>
      <c r="DP2" s="218"/>
      <c r="DQ2" s="1094" t="s">
        <v>
369</v>
      </c>
      <c r="DR2" s="1095"/>
      <c r="DS2" s="1095"/>
      <c r="DT2" s="1095"/>
      <c r="DU2" s="1095"/>
      <c r="DV2" s="1095"/>
      <c r="DW2" s="1095"/>
      <c r="DX2" s="1095"/>
      <c r="DY2" s="1095"/>
      <c r="DZ2" s="1096"/>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1046" t="s">
        <v>
370</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2"/>
      <c r="BA4" s="222"/>
      <c r="BB4" s="222"/>
      <c r="BC4" s="222"/>
      <c r="BD4" s="222"/>
      <c r="BE4" s="223"/>
      <c r="BF4" s="223"/>
      <c r="BG4" s="223"/>
      <c r="BH4" s="223"/>
      <c r="BI4" s="223"/>
      <c r="BJ4" s="223"/>
      <c r="BK4" s="223"/>
      <c r="BL4" s="223"/>
      <c r="BM4" s="223"/>
      <c r="BN4" s="223"/>
      <c r="BO4" s="223"/>
      <c r="BP4" s="223"/>
      <c r="BQ4" s="717" t="s">
        <v>
371</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4"/>
    </row>
    <row r="5" spans="1:131" s="225" customFormat="1" ht="26.25" customHeight="1" x14ac:dyDescent="0.15">
      <c r="A5" s="982" t="s">
        <v>
372</v>
      </c>
      <c r="B5" s="983"/>
      <c r="C5" s="983"/>
      <c r="D5" s="983"/>
      <c r="E5" s="983"/>
      <c r="F5" s="983"/>
      <c r="G5" s="983"/>
      <c r="H5" s="983"/>
      <c r="I5" s="983"/>
      <c r="J5" s="983"/>
      <c r="K5" s="983"/>
      <c r="L5" s="983"/>
      <c r="M5" s="983"/>
      <c r="N5" s="983"/>
      <c r="O5" s="983"/>
      <c r="P5" s="984"/>
      <c r="Q5" s="988" t="s">
        <v>
373</v>
      </c>
      <c r="R5" s="989"/>
      <c r="S5" s="989"/>
      <c r="T5" s="989"/>
      <c r="U5" s="990"/>
      <c r="V5" s="988" t="s">
        <v>
374</v>
      </c>
      <c r="W5" s="989"/>
      <c r="X5" s="989"/>
      <c r="Y5" s="989"/>
      <c r="Z5" s="990"/>
      <c r="AA5" s="988" t="s">
        <v>
375</v>
      </c>
      <c r="AB5" s="989"/>
      <c r="AC5" s="989"/>
      <c r="AD5" s="989"/>
      <c r="AE5" s="989"/>
      <c r="AF5" s="1097" t="s">
        <v>
376</v>
      </c>
      <c r="AG5" s="989"/>
      <c r="AH5" s="989"/>
      <c r="AI5" s="989"/>
      <c r="AJ5" s="1002"/>
      <c r="AK5" s="989" t="s">
        <v>
377</v>
      </c>
      <c r="AL5" s="989"/>
      <c r="AM5" s="989"/>
      <c r="AN5" s="989"/>
      <c r="AO5" s="990"/>
      <c r="AP5" s="988" t="s">
        <v>
378</v>
      </c>
      <c r="AQ5" s="989"/>
      <c r="AR5" s="989"/>
      <c r="AS5" s="989"/>
      <c r="AT5" s="990"/>
      <c r="AU5" s="988" t="s">
        <v>
379</v>
      </c>
      <c r="AV5" s="989"/>
      <c r="AW5" s="989"/>
      <c r="AX5" s="989"/>
      <c r="AY5" s="1002"/>
      <c r="AZ5" s="222"/>
      <c r="BA5" s="222"/>
      <c r="BB5" s="222"/>
      <c r="BC5" s="222"/>
      <c r="BD5" s="222"/>
      <c r="BE5" s="223"/>
      <c r="BF5" s="223"/>
      <c r="BG5" s="223"/>
      <c r="BH5" s="223"/>
      <c r="BI5" s="223"/>
      <c r="BJ5" s="223"/>
      <c r="BK5" s="223"/>
      <c r="BL5" s="223"/>
      <c r="BM5" s="223"/>
      <c r="BN5" s="223"/>
      <c r="BO5" s="223"/>
      <c r="BP5" s="223"/>
      <c r="BQ5" s="982" t="s">
        <v>
380</v>
      </c>
      <c r="BR5" s="983"/>
      <c r="BS5" s="983"/>
      <c r="BT5" s="983"/>
      <c r="BU5" s="983"/>
      <c r="BV5" s="983"/>
      <c r="BW5" s="983"/>
      <c r="BX5" s="983"/>
      <c r="BY5" s="983"/>
      <c r="BZ5" s="983"/>
      <c r="CA5" s="983"/>
      <c r="CB5" s="983"/>
      <c r="CC5" s="983"/>
      <c r="CD5" s="983"/>
      <c r="CE5" s="983"/>
      <c r="CF5" s="983"/>
      <c r="CG5" s="984"/>
      <c r="CH5" s="988" t="s">
        <v>
381</v>
      </c>
      <c r="CI5" s="989"/>
      <c r="CJ5" s="989"/>
      <c r="CK5" s="989"/>
      <c r="CL5" s="990"/>
      <c r="CM5" s="988" t="s">
        <v>
382</v>
      </c>
      <c r="CN5" s="989"/>
      <c r="CO5" s="989"/>
      <c r="CP5" s="989"/>
      <c r="CQ5" s="990"/>
      <c r="CR5" s="988" t="s">
        <v>
383</v>
      </c>
      <c r="CS5" s="989"/>
      <c r="CT5" s="989"/>
      <c r="CU5" s="989"/>
      <c r="CV5" s="990"/>
      <c r="CW5" s="988" t="s">
        <v>
384</v>
      </c>
      <c r="CX5" s="989"/>
      <c r="CY5" s="989"/>
      <c r="CZ5" s="989"/>
      <c r="DA5" s="990"/>
      <c r="DB5" s="988" t="s">
        <v>
385</v>
      </c>
      <c r="DC5" s="989"/>
      <c r="DD5" s="989"/>
      <c r="DE5" s="989"/>
      <c r="DF5" s="990"/>
      <c r="DG5" s="1087" t="s">
        <v>
386</v>
      </c>
      <c r="DH5" s="1088"/>
      <c r="DI5" s="1088"/>
      <c r="DJ5" s="1088"/>
      <c r="DK5" s="1089"/>
      <c r="DL5" s="1087" t="s">
        <v>
387</v>
      </c>
      <c r="DM5" s="1088"/>
      <c r="DN5" s="1088"/>
      <c r="DO5" s="1088"/>
      <c r="DP5" s="1089"/>
      <c r="DQ5" s="988" t="s">
        <v>
388</v>
      </c>
      <c r="DR5" s="989"/>
      <c r="DS5" s="989"/>
      <c r="DT5" s="989"/>
      <c r="DU5" s="990"/>
      <c r="DV5" s="988" t="s">
        <v>
379</v>
      </c>
      <c r="DW5" s="989"/>
      <c r="DX5" s="989"/>
      <c r="DY5" s="989"/>
      <c r="DZ5" s="1002"/>
      <c r="EA5" s="224"/>
    </row>
    <row r="6" spans="1:131" s="225"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98"/>
      <c r="AG6" s="992"/>
      <c r="AH6" s="992"/>
      <c r="AI6" s="992"/>
      <c r="AJ6" s="1003"/>
      <c r="AK6" s="992"/>
      <c r="AL6" s="992"/>
      <c r="AM6" s="992"/>
      <c r="AN6" s="992"/>
      <c r="AO6" s="993"/>
      <c r="AP6" s="991"/>
      <c r="AQ6" s="992"/>
      <c r="AR6" s="992"/>
      <c r="AS6" s="992"/>
      <c r="AT6" s="993"/>
      <c r="AU6" s="991"/>
      <c r="AV6" s="992"/>
      <c r="AW6" s="992"/>
      <c r="AX6" s="992"/>
      <c r="AY6" s="1003"/>
      <c r="AZ6" s="222"/>
      <c r="BA6" s="222"/>
      <c r="BB6" s="222"/>
      <c r="BC6" s="222"/>
      <c r="BD6" s="222"/>
      <c r="BE6" s="223"/>
      <c r="BF6" s="223"/>
      <c r="BG6" s="223"/>
      <c r="BH6" s="223"/>
      <c r="BI6" s="223"/>
      <c r="BJ6" s="223"/>
      <c r="BK6" s="223"/>
      <c r="BL6" s="223"/>
      <c r="BM6" s="223"/>
      <c r="BN6" s="223"/>
      <c r="BO6" s="223"/>
      <c r="BP6" s="223"/>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0"/>
      <c r="DH6" s="1091"/>
      <c r="DI6" s="1091"/>
      <c r="DJ6" s="1091"/>
      <c r="DK6" s="1092"/>
      <c r="DL6" s="1090"/>
      <c r="DM6" s="1091"/>
      <c r="DN6" s="1091"/>
      <c r="DO6" s="1091"/>
      <c r="DP6" s="1092"/>
      <c r="DQ6" s="991"/>
      <c r="DR6" s="992"/>
      <c r="DS6" s="992"/>
      <c r="DT6" s="992"/>
      <c r="DU6" s="993"/>
      <c r="DV6" s="991"/>
      <c r="DW6" s="992"/>
      <c r="DX6" s="992"/>
      <c r="DY6" s="992"/>
      <c r="DZ6" s="1003"/>
      <c r="EA6" s="224"/>
    </row>
    <row r="7" spans="1:131" s="225" customFormat="1" ht="26.25" customHeight="1" thickTop="1" x14ac:dyDescent="0.15">
      <c r="A7" s="226">
        <v>
1</v>
      </c>
      <c r="B7" s="1034" t="s">
        <v>
389</v>
      </c>
      <c r="C7" s="1035"/>
      <c r="D7" s="1035"/>
      <c r="E7" s="1035"/>
      <c r="F7" s="1035"/>
      <c r="G7" s="1035"/>
      <c r="H7" s="1035"/>
      <c r="I7" s="1035"/>
      <c r="J7" s="1035"/>
      <c r="K7" s="1035"/>
      <c r="L7" s="1035"/>
      <c r="M7" s="1035"/>
      <c r="N7" s="1035"/>
      <c r="O7" s="1035"/>
      <c r="P7" s="1036"/>
      <c r="Q7" s="1074">
        <v>
59729</v>
      </c>
      <c r="R7" s="1075"/>
      <c r="S7" s="1075"/>
      <c r="T7" s="1075"/>
      <c r="U7" s="1075"/>
      <c r="V7" s="1075">
        <v>
56876</v>
      </c>
      <c r="W7" s="1075"/>
      <c r="X7" s="1075"/>
      <c r="Y7" s="1075"/>
      <c r="Z7" s="1075"/>
      <c r="AA7" s="1075">
        <v>
2853</v>
      </c>
      <c r="AB7" s="1075"/>
      <c r="AC7" s="1075"/>
      <c r="AD7" s="1075"/>
      <c r="AE7" s="1076"/>
      <c r="AF7" s="1077">
        <v>
2645</v>
      </c>
      <c r="AG7" s="1078"/>
      <c r="AH7" s="1078"/>
      <c r="AI7" s="1078"/>
      <c r="AJ7" s="1079"/>
      <c r="AK7" s="1080">
        <v>
1866</v>
      </c>
      <c r="AL7" s="1081"/>
      <c r="AM7" s="1081"/>
      <c r="AN7" s="1081"/>
      <c r="AO7" s="1081"/>
      <c r="AP7" s="1081">
        <v>
31159</v>
      </c>
      <c r="AQ7" s="1081"/>
      <c r="AR7" s="1081"/>
      <c r="AS7" s="1081"/>
      <c r="AT7" s="1081"/>
      <c r="AU7" s="1082"/>
      <c r="AV7" s="1082"/>
      <c r="AW7" s="1082"/>
      <c r="AX7" s="1082"/>
      <c r="AY7" s="1083"/>
      <c r="AZ7" s="222"/>
      <c r="BA7" s="222"/>
      <c r="BB7" s="222"/>
      <c r="BC7" s="222"/>
      <c r="BD7" s="222"/>
      <c r="BE7" s="223"/>
      <c r="BF7" s="223"/>
      <c r="BG7" s="223"/>
      <c r="BH7" s="223"/>
      <c r="BI7" s="223"/>
      <c r="BJ7" s="223"/>
      <c r="BK7" s="223"/>
      <c r="BL7" s="223"/>
      <c r="BM7" s="223"/>
      <c r="BN7" s="223"/>
      <c r="BO7" s="223"/>
      <c r="BP7" s="223"/>
      <c r="BQ7" s="226">
        <v>
1</v>
      </c>
      <c r="BR7" s="227"/>
      <c r="BS7" s="1084" t="s">
        <v>
608</v>
      </c>
      <c r="BT7" s="1085"/>
      <c r="BU7" s="1085"/>
      <c r="BV7" s="1085"/>
      <c r="BW7" s="1085"/>
      <c r="BX7" s="1085"/>
      <c r="BY7" s="1085"/>
      <c r="BZ7" s="1085"/>
      <c r="CA7" s="1085"/>
      <c r="CB7" s="1085"/>
      <c r="CC7" s="1085"/>
      <c r="CD7" s="1085"/>
      <c r="CE7" s="1085"/>
      <c r="CF7" s="1085"/>
      <c r="CG7" s="1086"/>
      <c r="CH7" s="1071">
        <v>
0</v>
      </c>
      <c r="CI7" s="1072"/>
      <c r="CJ7" s="1072"/>
      <c r="CK7" s="1072"/>
      <c r="CL7" s="1073"/>
      <c r="CM7" s="1071">
        <v>
303</v>
      </c>
      <c r="CN7" s="1072"/>
      <c r="CO7" s="1072"/>
      <c r="CP7" s="1072"/>
      <c r="CQ7" s="1073"/>
      <c r="CR7" s="1071">
        <v>
285</v>
      </c>
      <c r="CS7" s="1072"/>
      <c r="CT7" s="1072"/>
      <c r="CU7" s="1072"/>
      <c r="CV7" s="1073"/>
      <c r="CW7" s="1071" t="s">
        <v>
594</v>
      </c>
      <c r="CX7" s="1072"/>
      <c r="CY7" s="1072"/>
      <c r="CZ7" s="1072"/>
      <c r="DA7" s="1073"/>
      <c r="DB7" s="1071" t="s">
        <v>
594</v>
      </c>
      <c r="DC7" s="1072"/>
      <c r="DD7" s="1072"/>
      <c r="DE7" s="1072"/>
      <c r="DF7" s="1073"/>
      <c r="DG7" s="1071" t="s">
        <v>
594</v>
      </c>
      <c r="DH7" s="1072"/>
      <c r="DI7" s="1072"/>
      <c r="DJ7" s="1072"/>
      <c r="DK7" s="1073"/>
      <c r="DL7" s="1071" t="s">
        <v>
594</v>
      </c>
      <c r="DM7" s="1072"/>
      <c r="DN7" s="1072"/>
      <c r="DO7" s="1072"/>
      <c r="DP7" s="1073"/>
      <c r="DQ7" s="1071" t="s">
        <v>
594</v>
      </c>
      <c r="DR7" s="1072"/>
      <c r="DS7" s="1072"/>
      <c r="DT7" s="1072"/>
      <c r="DU7" s="1073"/>
      <c r="DV7" s="1084"/>
      <c r="DW7" s="1085"/>
      <c r="DX7" s="1085"/>
      <c r="DY7" s="1085"/>
      <c r="DZ7" s="1099"/>
      <c r="EA7" s="224"/>
    </row>
    <row r="8" spans="1:131" s="225" customFormat="1" ht="26.25" customHeight="1" x14ac:dyDescent="0.15">
      <c r="A8" s="228">
        <v>
2</v>
      </c>
      <c r="B8" s="1017" t="s">
        <v>
390</v>
      </c>
      <c r="C8" s="1018"/>
      <c r="D8" s="1018"/>
      <c r="E8" s="1018"/>
      <c r="F8" s="1018"/>
      <c r="G8" s="1018"/>
      <c r="H8" s="1018"/>
      <c r="I8" s="1018"/>
      <c r="J8" s="1018"/>
      <c r="K8" s="1018"/>
      <c r="L8" s="1018"/>
      <c r="M8" s="1018"/>
      <c r="N8" s="1018"/>
      <c r="O8" s="1018"/>
      <c r="P8" s="1019"/>
      <c r="Q8" s="1025">
        <v>
1</v>
      </c>
      <c r="R8" s="1026"/>
      <c r="S8" s="1026"/>
      <c r="T8" s="1026"/>
      <c r="U8" s="1026"/>
      <c r="V8" s="1026">
        <v>
1</v>
      </c>
      <c r="W8" s="1026"/>
      <c r="X8" s="1026"/>
      <c r="Y8" s="1026"/>
      <c r="Z8" s="1026"/>
      <c r="AA8" s="1026" t="s">
        <v>
594</v>
      </c>
      <c r="AB8" s="1026"/>
      <c r="AC8" s="1026"/>
      <c r="AD8" s="1026"/>
      <c r="AE8" s="1027"/>
      <c r="AF8" s="1022" t="s">
        <v>
391</v>
      </c>
      <c r="AG8" s="1023"/>
      <c r="AH8" s="1023"/>
      <c r="AI8" s="1023"/>
      <c r="AJ8" s="1024"/>
      <c r="AK8" s="1067" t="s">
        <v>
594</v>
      </c>
      <c r="AL8" s="1068"/>
      <c r="AM8" s="1068"/>
      <c r="AN8" s="1068"/>
      <c r="AO8" s="1068"/>
      <c r="AP8" s="1068" t="s">
        <v>
594</v>
      </c>
      <c r="AQ8" s="1068"/>
      <c r="AR8" s="1068"/>
      <c r="AS8" s="1068"/>
      <c r="AT8" s="1068"/>
      <c r="AU8" s="1069"/>
      <c r="AV8" s="1069"/>
      <c r="AW8" s="1069"/>
      <c r="AX8" s="1069"/>
      <c r="AY8" s="1070"/>
      <c r="AZ8" s="222"/>
      <c r="BA8" s="222"/>
      <c r="BB8" s="222"/>
      <c r="BC8" s="222"/>
      <c r="BD8" s="222"/>
      <c r="BE8" s="223"/>
      <c r="BF8" s="223"/>
      <c r="BG8" s="223"/>
      <c r="BH8" s="223"/>
      <c r="BI8" s="223"/>
      <c r="BJ8" s="223"/>
      <c r="BK8" s="223"/>
      <c r="BL8" s="223"/>
      <c r="BM8" s="223"/>
      <c r="BN8" s="223"/>
      <c r="BO8" s="223"/>
      <c r="BP8" s="223"/>
      <c r="BQ8" s="228">
        <v>
2</v>
      </c>
      <c r="BR8" s="229"/>
      <c r="BS8" s="979" t="s">
        <v>
609</v>
      </c>
      <c r="BT8" s="980"/>
      <c r="BU8" s="980"/>
      <c r="BV8" s="980"/>
      <c r="BW8" s="980"/>
      <c r="BX8" s="980"/>
      <c r="BY8" s="980"/>
      <c r="BZ8" s="980"/>
      <c r="CA8" s="980"/>
      <c r="CB8" s="980"/>
      <c r="CC8" s="980"/>
      <c r="CD8" s="980"/>
      <c r="CE8" s="980"/>
      <c r="CF8" s="980"/>
      <c r="CG8" s="1001"/>
      <c r="CH8" s="976">
        <v>
-14</v>
      </c>
      <c r="CI8" s="977"/>
      <c r="CJ8" s="977"/>
      <c r="CK8" s="977"/>
      <c r="CL8" s="978"/>
      <c r="CM8" s="976">
        <v>
408</v>
      </c>
      <c r="CN8" s="977"/>
      <c r="CO8" s="977"/>
      <c r="CP8" s="977"/>
      <c r="CQ8" s="978"/>
      <c r="CR8" s="976">
        <v>
200</v>
      </c>
      <c r="CS8" s="977"/>
      <c r="CT8" s="977"/>
      <c r="CU8" s="977"/>
      <c r="CV8" s="978"/>
      <c r="CW8" s="976" t="s">
        <v>
594</v>
      </c>
      <c r="CX8" s="977"/>
      <c r="CY8" s="977"/>
      <c r="CZ8" s="977"/>
      <c r="DA8" s="978"/>
      <c r="DB8" s="976" t="s">
        <v>
594</v>
      </c>
      <c r="DC8" s="977"/>
      <c r="DD8" s="977"/>
      <c r="DE8" s="977"/>
      <c r="DF8" s="978"/>
      <c r="DG8" s="976" t="s">
        <v>
594</v>
      </c>
      <c r="DH8" s="977"/>
      <c r="DI8" s="977"/>
      <c r="DJ8" s="977"/>
      <c r="DK8" s="978"/>
      <c r="DL8" s="976" t="s">
        <v>
594</v>
      </c>
      <c r="DM8" s="977"/>
      <c r="DN8" s="977"/>
      <c r="DO8" s="977"/>
      <c r="DP8" s="978"/>
      <c r="DQ8" s="976" t="s">
        <v>
594</v>
      </c>
      <c r="DR8" s="977"/>
      <c r="DS8" s="977"/>
      <c r="DT8" s="977"/>
      <c r="DU8" s="978"/>
      <c r="DV8" s="979"/>
      <c r="DW8" s="980"/>
      <c r="DX8" s="980"/>
      <c r="DY8" s="980"/>
      <c r="DZ8" s="981"/>
      <c r="EA8" s="224"/>
    </row>
    <row r="9" spans="1:131" s="225" customFormat="1" ht="26.25" customHeight="1" x14ac:dyDescent="0.15">
      <c r="A9" s="228">
        <v>
3</v>
      </c>
      <c r="B9" s="1017" t="s">
        <v>
392</v>
      </c>
      <c r="C9" s="1018"/>
      <c r="D9" s="1018"/>
      <c r="E9" s="1018"/>
      <c r="F9" s="1018"/>
      <c r="G9" s="1018"/>
      <c r="H9" s="1018"/>
      <c r="I9" s="1018"/>
      <c r="J9" s="1018"/>
      <c r="K9" s="1018"/>
      <c r="L9" s="1018"/>
      <c r="M9" s="1018"/>
      <c r="N9" s="1018"/>
      <c r="O9" s="1018"/>
      <c r="P9" s="1019"/>
      <c r="Q9" s="1025">
        <v>
5</v>
      </c>
      <c r="R9" s="1026"/>
      <c r="S9" s="1026"/>
      <c r="T9" s="1026"/>
      <c r="U9" s="1026"/>
      <c r="V9" s="1026">
        <v>
1</v>
      </c>
      <c r="W9" s="1026"/>
      <c r="X9" s="1026"/>
      <c r="Y9" s="1026"/>
      <c r="Z9" s="1026"/>
      <c r="AA9" s="1026">
        <v>
4</v>
      </c>
      <c r="AB9" s="1026"/>
      <c r="AC9" s="1026"/>
      <c r="AD9" s="1026"/>
      <c r="AE9" s="1027"/>
      <c r="AF9" s="1022">
        <v>
4</v>
      </c>
      <c r="AG9" s="1023"/>
      <c r="AH9" s="1023"/>
      <c r="AI9" s="1023"/>
      <c r="AJ9" s="1024"/>
      <c r="AK9" s="1067" t="s">
        <v>
594</v>
      </c>
      <c r="AL9" s="1068"/>
      <c r="AM9" s="1068"/>
      <c r="AN9" s="1068"/>
      <c r="AO9" s="1068"/>
      <c r="AP9" s="1068" t="s">
        <v>
594</v>
      </c>
      <c r="AQ9" s="1068"/>
      <c r="AR9" s="1068"/>
      <c r="AS9" s="1068"/>
      <c r="AT9" s="1068"/>
      <c r="AU9" s="1069"/>
      <c r="AV9" s="1069"/>
      <c r="AW9" s="1069"/>
      <c r="AX9" s="1069"/>
      <c r="AY9" s="1070"/>
      <c r="AZ9" s="222"/>
      <c r="BA9" s="222"/>
      <c r="BB9" s="222"/>
      <c r="BC9" s="222"/>
      <c r="BD9" s="222"/>
      <c r="BE9" s="223"/>
      <c r="BF9" s="223"/>
      <c r="BG9" s="223"/>
      <c r="BH9" s="223"/>
      <c r="BI9" s="223"/>
      <c r="BJ9" s="223"/>
      <c r="BK9" s="223"/>
      <c r="BL9" s="223"/>
      <c r="BM9" s="223"/>
      <c r="BN9" s="223"/>
      <c r="BO9" s="223"/>
      <c r="BP9" s="223"/>
      <c r="BQ9" s="228">
        <v>
3</v>
      </c>
      <c r="BR9" s="229"/>
      <c r="BS9" s="979" t="s">
        <v>
610</v>
      </c>
      <c r="BT9" s="980"/>
      <c r="BU9" s="980"/>
      <c r="BV9" s="980"/>
      <c r="BW9" s="980"/>
      <c r="BX9" s="980"/>
      <c r="BY9" s="980"/>
      <c r="BZ9" s="980"/>
      <c r="CA9" s="980"/>
      <c r="CB9" s="980"/>
      <c r="CC9" s="980"/>
      <c r="CD9" s="980"/>
      <c r="CE9" s="980"/>
      <c r="CF9" s="980"/>
      <c r="CG9" s="1001"/>
      <c r="CH9" s="976">
        <v>
-16</v>
      </c>
      <c r="CI9" s="977"/>
      <c r="CJ9" s="977"/>
      <c r="CK9" s="977"/>
      <c r="CL9" s="978"/>
      <c r="CM9" s="976">
        <v>
180</v>
      </c>
      <c r="CN9" s="977"/>
      <c r="CO9" s="977"/>
      <c r="CP9" s="977"/>
      <c r="CQ9" s="978"/>
      <c r="CR9" s="976">
        <v>
3</v>
      </c>
      <c r="CS9" s="977"/>
      <c r="CT9" s="977"/>
      <c r="CU9" s="977"/>
      <c r="CV9" s="978"/>
      <c r="CW9" s="976" t="s">
        <v>
594</v>
      </c>
      <c r="CX9" s="977"/>
      <c r="CY9" s="977"/>
      <c r="CZ9" s="977"/>
      <c r="DA9" s="978"/>
      <c r="DB9" s="976" t="s">
        <v>
594</v>
      </c>
      <c r="DC9" s="977"/>
      <c r="DD9" s="977"/>
      <c r="DE9" s="977"/>
      <c r="DF9" s="978"/>
      <c r="DG9" s="976" t="s">
        <v>
594</v>
      </c>
      <c r="DH9" s="977"/>
      <c r="DI9" s="977"/>
      <c r="DJ9" s="977"/>
      <c r="DK9" s="978"/>
      <c r="DL9" s="976" t="s">
        <v>
594</v>
      </c>
      <c r="DM9" s="977"/>
      <c r="DN9" s="977"/>
      <c r="DO9" s="977"/>
      <c r="DP9" s="978"/>
      <c r="DQ9" s="976" t="s">
        <v>
594</v>
      </c>
      <c r="DR9" s="977"/>
      <c r="DS9" s="977"/>
      <c r="DT9" s="977"/>
      <c r="DU9" s="978"/>
      <c r="DV9" s="979"/>
      <c r="DW9" s="980"/>
      <c r="DX9" s="980"/>
      <c r="DY9" s="980"/>
      <c r="DZ9" s="981"/>
      <c r="EA9" s="224"/>
    </row>
    <row r="10" spans="1:131" s="225" customFormat="1" ht="26.25" customHeight="1" x14ac:dyDescent="0.15">
      <c r="A10" s="228">
        <v>
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2"/>
      <c r="BA10" s="222"/>
      <c r="BB10" s="222"/>
      <c r="BC10" s="222"/>
      <c r="BD10" s="222"/>
      <c r="BE10" s="223"/>
      <c r="BF10" s="223"/>
      <c r="BG10" s="223"/>
      <c r="BH10" s="223"/>
      <c r="BI10" s="223"/>
      <c r="BJ10" s="223"/>
      <c r="BK10" s="223"/>
      <c r="BL10" s="223"/>
      <c r="BM10" s="223"/>
      <c r="BN10" s="223"/>
      <c r="BO10" s="223"/>
      <c r="BP10" s="223"/>
      <c r="BQ10" s="228">
        <v>
4</v>
      </c>
      <c r="BR10" s="229"/>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4"/>
    </row>
    <row r="11" spans="1:131" s="225" customFormat="1" ht="26.25" customHeight="1" x14ac:dyDescent="0.15">
      <c r="A11" s="228">
        <v>
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2"/>
      <c r="BA11" s="222"/>
      <c r="BB11" s="222"/>
      <c r="BC11" s="222"/>
      <c r="BD11" s="222"/>
      <c r="BE11" s="223"/>
      <c r="BF11" s="223"/>
      <c r="BG11" s="223"/>
      <c r="BH11" s="223"/>
      <c r="BI11" s="223"/>
      <c r="BJ11" s="223"/>
      <c r="BK11" s="223"/>
      <c r="BL11" s="223"/>
      <c r="BM11" s="223"/>
      <c r="BN11" s="223"/>
      <c r="BO11" s="223"/>
      <c r="BP11" s="223"/>
      <c r="BQ11" s="228">
        <v>
5</v>
      </c>
      <c r="BR11" s="229"/>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4"/>
    </row>
    <row r="12" spans="1:131" s="225" customFormat="1" ht="26.25" customHeight="1" x14ac:dyDescent="0.15">
      <c r="A12" s="228">
        <v>
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2"/>
      <c r="BA12" s="222"/>
      <c r="BB12" s="222"/>
      <c r="BC12" s="222"/>
      <c r="BD12" s="222"/>
      <c r="BE12" s="223"/>
      <c r="BF12" s="223"/>
      <c r="BG12" s="223"/>
      <c r="BH12" s="223"/>
      <c r="BI12" s="223"/>
      <c r="BJ12" s="223"/>
      <c r="BK12" s="223"/>
      <c r="BL12" s="223"/>
      <c r="BM12" s="223"/>
      <c r="BN12" s="223"/>
      <c r="BO12" s="223"/>
      <c r="BP12" s="223"/>
      <c r="BQ12" s="228">
        <v>
6</v>
      </c>
      <c r="BR12" s="229"/>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4"/>
    </row>
    <row r="13" spans="1:131" s="225" customFormat="1" ht="26.25" customHeight="1" x14ac:dyDescent="0.15">
      <c r="A13" s="228">
        <v>
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2"/>
      <c r="BA13" s="222"/>
      <c r="BB13" s="222"/>
      <c r="BC13" s="222"/>
      <c r="BD13" s="222"/>
      <c r="BE13" s="223"/>
      <c r="BF13" s="223"/>
      <c r="BG13" s="223"/>
      <c r="BH13" s="223"/>
      <c r="BI13" s="223"/>
      <c r="BJ13" s="223"/>
      <c r="BK13" s="223"/>
      <c r="BL13" s="223"/>
      <c r="BM13" s="223"/>
      <c r="BN13" s="223"/>
      <c r="BO13" s="223"/>
      <c r="BP13" s="223"/>
      <c r="BQ13" s="228">
        <v>
7</v>
      </c>
      <c r="BR13" s="229"/>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4"/>
    </row>
    <row r="14" spans="1:131" s="225" customFormat="1" ht="26.25" customHeight="1" x14ac:dyDescent="0.15">
      <c r="A14" s="228">
        <v>
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2"/>
      <c r="BA14" s="222"/>
      <c r="BB14" s="222"/>
      <c r="BC14" s="222"/>
      <c r="BD14" s="222"/>
      <c r="BE14" s="223"/>
      <c r="BF14" s="223"/>
      <c r="BG14" s="223"/>
      <c r="BH14" s="223"/>
      <c r="BI14" s="223"/>
      <c r="BJ14" s="223"/>
      <c r="BK14" s="223"/>
      <c r="BL14" s="223"/>
      <c r="BM14" s="223"/>
      <c r="BN14" s="223"/>
      <c r="BO14" s="223"/>
      <c r="BP14" s="223"/>
      <c r="BQ14" s="228">
        <v>
8</v>
      </c>
      <c r="BR14" s="229"/>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4"/>
    </row>
    <row r="15" spans="1:131" s="225" customFormat="1" ht="26.25" customHeight="1" x14ac:dyDescent="0.15">
      <c r="A15" s="228">
        <v>
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2"/>
      <c r="BA15" s="222"/>
      <c r="BB15" s="222"/>
      <c r="BC15" s="222"/>
      <c r="BD15" s="222"/>
      <c r="BE15" s="223"/>
      <c r="BF15" s="223"/>
      <c r="BG15" s="223"/>
      <c r="BH15" s="223"/>
      <c r="BI15" s="223"/>
      <c r="BJ15" s="223"/>
      <c r="BK15" s="223"/>
      <c r="BL15" s="223"/>
      <c r="BM15" s="223"/>
      <c r="BN15" s="223"/>
      <c r="BO15" s="223"/>
      <c r="BP15" s="223"/>
      <c r="BQ15" s="228">
        <v>
9</v>
      </c>
      <c r="BR15" s="229"/>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4"/>
    </row>
    <row r="16" spans="1:131" s="225" customFormat="1" ht="26.25" customHeight="1" x14ac:dyDescent="0.15">
      <c r="A16" s="228">
        <v>
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2"/>
      <c r="BA16" s="222"/>
      <c r="BB16" s="222"/>
      <c r="BC16" s="222"/>
      <c r="BD16" s="222"/>
      <c r="BE16" s="223"/>
      <c r="BF16" s="223"/>
      <c r="BG16" s="223"/>
      <c r="BH16" s="223"/>
      <c r="BI16" s="223"/>
      <c r="BJ16" s="223"/>
      <c r="BK16" s="223"/>
      <c r="BL16" s="223"/>
      <c r="BM16" s="223"/>
      <c r="BN16" s="223"/>
      <c r="BO16" s="223"/>
      <c r="BP16" s="223"/>
      <c r="BQ16" s="228">
        <v>
10</v>
      </c>
      <c r="BR16" s="229"/>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4"/>
    </row>
    <row r="17" spans="1:131" s="225" customFormat="1" ht="26.25" customHeight="1" x14ac:dyDescent="0.15">
      <c r="A17" s="228">
        <v>
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2"/>
      <c r="BA17" s="222"/>
      <c r="BB17" s="222"/>
      <c r="BC17" s="222"/>
      <c r="BD17" s="222"/>
      <c r="BE17" s="223"/>
      <c r="BF17" s="223"/>
      <c r="BG17" s="223"/>
      <c r="BH17" s="223"/>
      <c r="BI17" s="223"/>
      <c r="BJ17" s="223"/>
      <c r="BK17" s="223"/>
      <c r="BL17" s="223"/>
      <c r="BM17" s="223"/>
      <c r="BN17" s="223"/>
      <c r="BO17" s="223"/>
      <c r="BP17" s="223"/>
      <c r="BQ17" s="228">
        <v>
11</v>
      </c>
      <c r="BR17" s="229"/>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4"/>
    </row>
    <row r="18" spans="1:131" s="225" customFormat="1" ht="26.25" customHeight="1" x14ac:dyDescent="0.15">
      <c r="A18" s="228">
        <v>
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2"/>
      <c r="BA18" s="222"/>
      <c r="BB18" s="222"/>
      <c r="BC18" s="222"/>
      <c r="BD18" s="222"/>
      <c r="BE18" s="223"/>
      <c r="BF18" s="223"/>
      <c r="BG18" s="223"/>
      <c r="BH18" s="223"/>
      <c r="BI18" s="223"/>
      <c r="BJ18" s="223"/>
      <c r="BK18" s="223"/>
      <c r="BL18" s="223"/>
      <c r="BM18" s="223"/>
      <c r="BN18" s="223"/>
      <c r="BO18" s="223"/>
      <c r="BP18" s="223"/>
      <c r="BQ18" s="228">
        <v>
12</v>
      </c>
      <c r="BR18" s="229"/>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4"/>
    </row>
    <row r="19" spans="1:131" s="225" customFormat="1" ht="26.25" customHeight="1" x14ac:dyDescent="0.15">
      <c r="A19" s="228">
        <v>
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2"/>
      <c r="BA19" s="222"/>
      <c r="BB19" s="222"/>
      <c r="BC19" s="222"/>
      <c r="BD19" s="222"/>
      <c r="BE19" s="223"/>
      <c r="BF19" s="223"/>
      <c r="BG19" s="223"/>
      <c r="BH19" s="223"/>
      <c r="BI19" s="223"/>
      <c r="BJ19" s="223"/>
      <c r="BK19" s="223"/>
      <c r="BL19" s="223"/>
      <c r="BM19" s="223"/>
      <c r="BN19" s="223"/>
      <c r="BO19" s="223"/>
      <c r="BP19" s="223"/>
      <c r="BQ19" s="228">
        <v>
13</v>
      </c>
      <c r="BR19" s="229"/>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4"/>
    </row>
    <row r="20" spans="1:131" s="225" customFormat="1" ht="26.25" customHeight="1" x14ac:dyDescent="0.15">
      <c r="A20" s="228">
        <v>
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2"/>
      <c r="BA20" s="222"/>
      <c r="BB20" s="222"/>
      <c r="BC20" s="222"/>
      <c r="BD20" s="222"/>
      <c r="BE20" s="223"/>
      <c r="BF20" s="223"/>
      <c r="BG20" s="223"/>
      <c r="BH20" s="223"/>
      <c r="BI20" s="223"/>
      <c r="BJ20" s="223"/>
      <c r="BK20" s="223"/>
      <c r="BL20" s="223"/>
      <c r="BM20" s="223"/>
      <c r="BN20" s="223"/>
      <c r="BO20" s="223"/>
      <c r="BP20" s="223"/>
      <c r="BQ20" s="228">
        <v>
14</v>
      </c>
      <c r="BR20" s="229"/>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4"/>
    </row>
    <row r="21" spans="1:131" s="225" customFormat="1" ht="26.25" customHeight="1" thickBot="1" x14ac:dyDescent="0.2">
      <c r="A21" s="228">
        <v>
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2"/>
      <c r="BA21" s="222"/>
      <c r="BB21" s="222"/>
      <c r="BC21" s="222"/>
      <c r="BD21" s="222"/>
      <c r="BE21" s="223"/>
      <c r="BF21" s="223"/>
      <c r="BG21" s="223"/>
      <c r="BH21" s="223"/>
      <c r="BI21" s="223"/>
      <c r="BJ21" s="223"/>
      <c r="BK21" s="223"/>
      <c r="BL21" s="223"/>
      <c r="BM21" s="223"/>
      <c r="BN21" s="223"/>
      <c r="BO21" s="223"/>
      <c r="BP21" s="223"/>
      <c r="BQ21" s="228">
        <v>
15</v>
      </c>
      <c r="BR21" s="229"/>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4"/>
    </row>
    <row r="22" spans="1:131" s="225" customFormat="1" ht="26.25" customHeight="1" x14ac:dyDescent="0.15">
      <c r="A22" s="228">
        <v>
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
393</v>
      </c>
      <c r="BA22" s="1015"/>
      <c r="BB22" s="1015"/>
      <c r="BC22" s="1015"/>
      <c r="BD22" s="1016"/>
      <c r="BE22" s="223"/>
      <c r="BF22" s="223"/>
      <c r="BG22" s="223"/>
      <c r="BH22" s="223"/>
      <c r="BI22" s="223"/>
      <c r="BJ22" s="223"/>
      <c r="BK22" s="223"/>
      <c r="BL22" s="223"/>
      <c r="BM22" s="223"/>
      <c r="BN22" s="223"/>
      <c r="BO22" s="223"/>
      <c r="BP22" s="223"/>
      <c r="BQ22" s="228">
        <v>
16</v>
      </c>
      <c r="BR22" s="229"/>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4"/>
    </row>
    <row r="23" spans="1:131" s="225" customFormat="1" ht="26.25" customHeight="1" thickBot="1" x14ac:dyDescent="0.2">
      <c r="A23" s="230" t="s">
        <v>
394</v>
      </c>
      <c r="B23" s="924" t="s">
        <v>
395</v>
      </c>
      <c r="C23" s="925"/>
      <c r="D23" s="925"/>
      <c r="E23" s="925"/>
      <c r="F23" s="925"/>
      <c r="G23" s="925"/>
      <c r="H23" s="925"/>
      <c r="I23" s="925"/>
      <c r="J23" s="925"/>
      <c r="K23" s="925"/>
      <c r="L23" s="925"/>
      <c r="M23" s="925"/>
      <c r="N23" s="925"/>
      <c r="O23" s="925"/>
      <c r="P23" s="935"/>
      <c r="Q23" s="1054">
        <v>
59735</v>
      </c>
      <c r="R23" s="1048"/>
      <c r="S23" s="1048"/>
      <c r="T23" s="1048"/>
      <c r="U23" s="1048"/>
      <c r="V23" s="1048">
        <v>
56878</v>
      </c>
      <c r="W23" s="1048"/>
      <c r="X23" s="1048"/>
      <c r="Y23" s="1048"/>
      <c r="Z23" s="1048"/>
      <c r="AA23" s="1048">
        <v>
2857</v>
      </c>
      <c r="AB23" s="1048"/>
      <c r="AC23" s="1048"/>
      <c r="AD23" s="1048"/>
      <c r="AE23" s="1055"/>
      <c r="AF23" s="1056">
        <v>
2649</v>
      </c>
      <c r="AG23" s="1048"/>
      <c r="AH23" s="1048"/>
      <c r="AI23" s="1048"/>
      <c r="AJ23" s="1057"/>
      <c r="AK23" s="1058"/>
      <c r="AL23" s="1059"/>
      <c r="AM23" s="1059"/>
      <c r="AN23" s="1059"/>
      <c r="AO23" s="1059"/>
      <c r="AP23" s="1048">
        <v>
31159</v>
      </c>
      <c r="AQ23" s="1048"/>
      <c r="AR23" s="1048"/>
      <c r="AS23" s="1048"/>
      <c r="AT23" s="1048"/>
      <c r="AU23" s="1049"/>
      <c r="AV23" s="1049"/>
      <c r="AW23" s="1049"/>
      <c r="AX23" s="1049"/>
      <c r="AY23" s="1050"/>
      <c r="AZ23" s="1051" t="s">
        <v>
396</v>
      </c>
      <c r="BA23" s="1052"/>
      <c r="BB23" s="1052"/>
      <c r="BC23" s="1052"/>
      <c r="BD23" s="1053"/>
      <c r="BE23" s="223"/>
      <c r="BF23" s="223"/>
      <c r="BG23" s="223"/>
      <c r="BH23" s="223"/>
      <c r="BI23" s="223"/>
      <c r="BJ23" s="223"/>
      <c r="BK23" s="223"/>
      <c r="BL23" s="223"/>
      <c r="BM23" s="223"/>
      <c r="BN23" s="223"/>
      <c r="BO23" s="223"/>
      <c r="BP23" s="223"/>
      <c r="BQ23" s="228">
        <v>
17</v>
      </c>
      <c r="BR23" s="229"/>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4"/>
    </row>
    <row r="24" spans="1:131" s="225" customFormat="1" ht="26.25" customHeight="1" x14ac:dyDescent="0.15">
      <c r="A24" s="1047" t="s">
        <v>
397</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2"/>
      <c r="BA24" s="222"/>
      <c r="BB24" s="222"/>
      <c r="BC24" s="222"/>
      <c r="BD24" s="222"/>
      <c r="BE24" s="223"/>
      <c r="BF24" s="223"/>
      <c r="BG24" s="223"/>
      <c r="BH24" s="223"/>
      <c r="BI24" s="223"/>
      <c r="BJ24" s="223"/>
      <c r="BK24" s="223"/>
      <c r="BL24" s="223"/>
      <c r="BM24" s="223"/>
      <c r="BN24" s="223"/>
      <c r="BO24" s="223"/>
      <c r="BP24" s="223"/>
      <c r="BQ24" s="228">
        <v>
18</v>
      </c>
      <c r="BR24" s="229"/>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4"/>
    </row>
    <row r="25" spans="1:131" ht="26.25" customHeight="1" thickBot="1" x14ac:dyDescent="0.2">
      <c r="A25" s="1046" t="s">
        <v>
398</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2"/>
      <c r="BK25" s="222"/>
      <c r="BL25" s="222"/>
      <c r="BM25" s="222"/>
      <c r="BN25" s="222"/>
      <c r="BO25" s="231"/>
      <c r="BP25" s="231"/>
      <c r="BQ25" s="228">
        <v>
19</v>
      </c>
      <c r="BR25" s="229"/>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0"/>
    </row>
    <row r="26" spans="1:131" ht="26.25" customHeight="1" x14ac:dyDescent="0.15">
      <c r="A26" s="982" t="s">
        <v>
372</v>
      </c>
      <c r="B26" s="983"/>
      <c r="C26" s="983"/>
      <c r="D26" s="983"/>
      <c r="E26" s="983"/>
      <c r="F26" s="983"/>
      <c r="G26" s="983"/>
      <c r="H26" s="983"/>
      <c r="I26" s="983"/>
      <c r="J26" s="983"/>
      <c r="K26" s="983"/>
      <c r="L26" s="983"/>
      <c r="M26" s="983"/>
      <c r="N26" s="983"/>
      <c r="O26" s="983"/>
      <c r="P26" s="984"/>
      <c r="Q26" s="988" t="s">
        <v>
399</v>
      </c>
      <c r="R26" s="989"/>
      <c r="S26" s="989"/>
      <c r="T26" s="989"/>
      <c r="U26" s="990"/>
      <c r="V26" s="988" t="s">
        <v>
400</v>
      </c>
      <c r="W26" s="989"/>
      <c r="X26" s="989"/>
      <c r="Y26" s="989"/>
      <c r="Z26" s="990"/>
      <c r="AA26" s="988" t="s">
        <v>
401</v>
      </c>
      <c r="AB26" s="989"/>
      <c r="AC26" s="989"/>
      <c r="AD26" s="989"/>
      <c r="AE26" s="989"/>
      <c r="AF26" s="1042" t="s">
        <v>
402</v>
      </c>
      <c r="AG26" s="995"/>
      <c r="AH26" s="995"/>
      <c r="AI26" s="995"/>
      <c r="AJ26" s="1043"/>
      <c r="AK26" s="989" t="s">
        <v>
403</v>
      </c>
      <c r="AL26" s="989"/>
      <c r="AM26" s="989"/>
      <c r="AN26" s="989"/>
      <c r="AO26" s="990"/>
      <c r="AP26" s="988" t="s">
        <v>
404</v>
      </c>
      <c r="AQ26" s="989"/>
      <c r="AR26" s="989"/>
      <c r="AS26" s="989"/>
      <c r="AT26" s="990"/>
      <c r="AU26" s="988" t="s">
        <v>
405</v>
      </c>
      <c r="AV26" s="989"/>
      <c r="AW26" s="989"/>
      <c r="AX26" s="989"/>
      <c r="AY26" s="990"/>
      <c r="AZ26" s="988" t="s">
        <v>
406</v>
      </c>
      <c r="BA26" s="989"/>
      <c r="BB26" s="989"/>
      <c r="BC26" s="989"/>
      <c r="BD26" s="990"/>
      <c r="BE26" s="988" t="s">
        <v>
379</v>
      </c>
      <c r="BF26" s="989"/>
      <c r="BG26" s="989"/>
      <c r="BH26" s="989"/>
      <c r="BI26" s="1002"/>
      <c r="BJ26" s="222"/>
      <c r="BK26" s="222"/>
      <c r="BL26" s="222"/>
      <c r="BM26" s="222"/>
      <c r="BN26" s="222"/>
      <c r="BO26" s="231"/>
      <c r="BP26" s="231"/>
      <c r="BQ26" s="228">
        <v>
20</v>
      </c>
      <c r="BR26" s="229"/>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0"/>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2"/>
      <c r="BK27" s="222"/>
      <c r="BL27" s="222"/>
      <c r="BM27" s="222"/>
      <c r="BN27" s="222"/>
      <c r="BO27" s="231"/>
      <c r="BP27" s="231"/>
      <c r="BQ27" s="228">
        <v>
21</v>
      </c>
      <c r="BR27" s="229"/>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0"/>
    </row>
    <row r="28" spans="1:131" ht="26.25" customHeight="1" thickTop="1" x14ac:dyDescent="0.15">
      <c r="A28" s="232">
        <v>
1</v>
      </c>
      <c r="B28" s="1034" t="s">
        <v>
407</v>
      </c>
      <c r="C28" s="1035"/>
      <c r="D28" s="1035"/>
      <c r="E28" s="1035"/>
      <c r="F28" s="1035"/>
      <c r="G28" s="1035"/>
      <c r="H28" s="1035"/>
      <c r="I28" s="1035"/>
      <c r="J28" s="1035"/>
      <c r="K28" s="1035"/>
      <c r="L28" s="1035"/>
      <c r="M28" s="1035"/>
      <c r="N28" s="1035"/>
      <c r="O28" s="1035"/>
      <c r="P28" s="1036"/>
      <c r="Q28" s="1037">
        <v>
17611</v>
      </c>
      <c r="R28" s="1038"/>
      <c r="S28" s="1038"/>
      <c r="T28" s="1038"/>
      <c r="U28" s="1038"/>
      <c r="V28" s="1038">
        <v>
17601</v>
      </c>
      <c r="W28" s="1038"/>
      <c r="X28" s="1038"/>
      <c r="Y28" s="1038"/>
      <c r="Z28" s="1038"/>
      <c r="AA28" s="1038">
        <v>
10</v>
      </c>
      <c r="AB28" s="1038"/>
      <c r="AC28" s="1038"/>
      <c r="AD28" s="1038"/>
      <c r="AE28" s="1039"/>
      <c r="AF28" s="1040">
        <v>
10</v>
      </c>
      <c r="AG28" s="1038"/>
      <c r="AH28" s="1038"/>
      <c r="AI28" s="1038"/>
      <c r="AJ28" s="1041"/>
      <c r="AK28" s="1029">
        <v>
1293</v>
      </c>
      <c r="AL28" s="1030"/>
      <c r="AM28" s="1030"/>
      <c r="AN28" s="1030"/>
      <c r="AO28" s="1030"/>
      <c r="AP28" s="1030" t="s">
        <v>
594</v>
      </c>
      <c r="AQ28" s="1030"/>
      <c r="AR28" s="1030"/>
      <c r="AS28" s="1030"/>
      <c r="AT28" s="1030"/>
      <c r="AU28" s="1030" t="s">
        <v>
594</v>
      </c>
      <c r="AV28" s="1030"/>
      <c r="AW28" s="1030"/>
      <c r="AX28" s="1030"/>
      <c r="AY28" s="1030"/>
      <c r="AZ28" s="1031" t="s">
        <v>
594</v>
      </c>
      <c r="BA28" s="1031"/>
      <c r="BB28" s="1031"/>
      <c r="BC28" s="1031"/>
      <c r="BD28" s="1031"/>
      <c r="BE28" s="1032"/>
      <c r="BF28" s="1032"/>
      <c r="BG28" s="1032"/>
      <c r="BH28" s="1032"/>
      <c r="BI28" s="1033"/>
      <c r="BJ28" s="222"/>
      <c r="BK28" s="222"/>
      <c r="BL28" s="222"/>
      <c r="BM28" s="222"/>
      <c r="BN28" s="222"/>
      <c r="BO28" s="231"/>
      <c r="BP28" s="231"/>
      <c r="BQ28" s="228">
        <v>
22</v>
      </c>
      <c r="BR28" s="229"/>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0"/>
    </row>
    <row r="29" spans="1:131" ht="26.25" customHeight="1" x14ac:dyDescent="0.15">
      <c r="A29" s="232">
        <v>
2</v>
      </c>
      <c r="B29" s="1017" t="s">
        <v>
408</v>
      </c>
      <c r="C29" s="1018"/>
      <c r="D29" s="1018"/>
      <c r="E29" s="1018"/>
      <c r="F29" s="1018"/>
      <c r="G29" s="1018"/>
      <c r="H29" s="1018"/>
      <c r="I29" s="1018"/>
      <c r="J29" s="1018"/>
      <c r="K29" s="1018"/>
      <c r="L29" s="1018"/>
      <c r="M29" s="1018"/>
      <c r="N29" s="1018"/>
      <c r="O29" s="1018"/>
      <c r="P29" s="1019"/>
      <c r="Q29" s="1025">
        <v>
14011</v>
      </c>
      <c r="R29" s="1026"/>
      <c r="S29" s="1026"/>
      <c r="T29" s="1026"/>
      <c r="U29" s="1026"/>
      <c r="V29" s="1026">
        <v>
13761</v>
      </c>
      <c r="W29" s="1026"/>
      <c r="X29" s="1026"/>
      <c r="Y29" s="1026"/>
      <c r="Z29" s="1026"/>
      <c r="AA29" s="1026">
        <v>
251</v>
      </c>
      <c r="AB29" s="1026"/>
      <c r="AC29" s="1026"/>
      <c r="AD29" s="1026"/>
      <c r="AE29" s="1027"/>
      <c r="AF29" s="1022">
        <v>
251</v>
      </c>
      <c r="AG29" s="1023"/>
      <c r="AH29" s="1023"/>
      <c r="AI29" s="1023"/>
      <c r="AJ29" s="1024"/>
      <c r="AK29" s="967">
        <v>
2236</v>
      </c>
      <c r="AL29" s="958"/>
      <c r="AM29" s="958"/>
      <c r="AN29" s="958"/>
      <c r="AO29" s="958"/>
      <c r="AP29" s="958" t="s">
        <v>
594</v>
      </c>
      <c r="AQ29" s="958"/>
      <c r="AR29" s="958"/>
      <c r="AS29" s="958"/>
      <c r="AT29" s="958"/>
      <c r="AU29" s="958" t="s">
        <v>
594</v>
      </c>
      <c r="AV29" s="958"/>
      <c r="AW29" s="958"/>
      <c r="AX29" s="958"/>
      <c r="AY29" s="958"/>
      <c r="AZ29" s="1028" t="s">
        <v>
594</v>
      </c>
      <c r="BA29" s="1028"/>
      <c r="BB29" s="1028"/>
      <c r="BC29" s="1028"/>
      <c r="BD29" s="1028"/>
      <c r="BE29" s="959"/>
      <c r="BF29" s="959"/>
      <c r="BG29" s="959"/>
      <c r="BH29" s="959"/>
      <c r="BI29" s="960"/>
      <c r="BJ29" s="222"/>
      <c r="BK29" s="222"/>
      <c r="BL29" s="222"/>
      <c r="BM29" s="222"/>
      <c r="BN29" s="222"/>
      <c r="BO29" s="231"/>
      <c r="BP29" s="231"/>
      <c r="BQ29" s="228">
        <v>
23</v>
      </c>
      <c r="BR29" s="229"/>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0"/>
    </row>
    <row r="30" spans="1:131" ht="26.25" customHeight="1" x14ac:dyDescent="0.15">
      <c r="A30" s="232">
        <v>
3</v>
      </c>
      <c r="B30" s="1017" t="s">
        <v>
409</v>
      </c>
      <c r="C30" s="1018"/>
      <c r="D30" s="1018"/>
      <c r="E30" s="1018"/>
      <c r="F30" s="1018"/>
      <c r="G30" s="1018"/>
      <c r="H30" s="1018"/>
      <c r="I30" s="1018"/>
      <c r="J30" s="1018"/>
      <c r="K30" s="1018"/>
      <c r="L30" s="1018"/>
      <c r="M30" s="1018"/>
      <c r="N30" s="1018"/>
      <c r="O30" s="1018"/>
      <c r="P30" s="1019"/>
      <c r="Q30" s="1025">
        <v>
2980</v>
      </c>
      <c r="R30" s="1026"/>
      <c r="S30" s="1026"/>
      <c r="T30" s="1026"/>
      <c r="U30" s="1026"/>
      <c r="V30" s="1026">
        <v>
2975</v>
      </c>
      <c r="W30" s="1026"/>
      <c r="X30" s="1026"/>
      <c r="Y30" s="1026"/>
      <c r="Z30" s="1026"/>
      <c r="AA30" s="1026">
        <v>
5</v>
      </c>
      <c r="AB30" s="1026"/>
      <c r="AC30" s="1026"/>
      <c r="AD30" s="1026"/>
      <c r="AE30" s="1027"/>
      <c r="AF30" s="1022">
        <v>
5</v>
      </c>
      <c r="AG30" s="1023"/>
      <c r="AH30" s="1023"/>
      <c r="AI30" s="1023"/>
      <c r="AJ30" s="1024"/>
      <c r="AK30" s="967">
        <v>
381</v>
      </c>
      <c r="AL30" s="958"/>
      <c r="AM30" s="958"/>
      <c r="AN30" s="958"/>
      <c r="AO30" s="958"/>
      <c r="AP30" s="958" t="s">
        <v>
594</v>
      </c>
      <c r="AQ30" s="958"/>
      <c r="AR30" s="958"/>
      <c r="AS30" s="958"/>
      <c r="AT30" s="958"/>
      <c r="AU30" s="958" t="s">
        <v>
594</v>
      </c>
      <c r="AV30" s="958"/>
      <c r="AW30" s="958"/>
      <c r="AX30" s="958"/>
      <c r="AY30" s="958"/>
      <c r="AZ30" s="1028" t="s">
        <v>
594</v>
      </c>
      <c r="BA30" s="1028"/>
      <c r="BB30" s="1028"/>
      <c r="BC30" s="1028"/>
      <c r="BD30" s="1028"/>
      <c r="BE30" s="959"/>
      <c r="BF30" s="959"/>
      <c r="BG30" s="959"/>
      <c r="BH30" s="959"/>
      <c r="BI30" s="960"/>
      <c r="BJ30" s="222"/>
      <c r="BK30" s="222"/>
      <c r="BL30" s="222"/>
      <c r="BM30" s="222"/>
      <c r="BN30" s="222"/>
      <c r="BO30" s="231"/>
      <c r="BP30" s="231"/>
      <c r="BQ30" s="228">
        <v>
24</v>
      </c>
      <c r="BR30" s="229"/>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0"/>
    </row>
    <row r="31" spans="1:131" ht="26.25" customHeight="1" x14ac:dyDescent="0.15">
      <c r="A31" s="232">
        <v>
4</v>
      </c>
      <c r="B31" s="1017" t="s">
        <v>
410</v>
      </c>
      <c r="C31" s="1018"/>
      <c r="D31" s="1018"/>
      <c r="E31" s="1018"/>
      <c r="F31" s="1018"/>
      <c r="G31" s="1018"/>
      <c r="H31" s="1018"/>
      <c r="I31" s="1018"/>
      <c r="J31" s="1018"/>
      <c r="K31" s="1018"/>
      <c r="L31" s="1018"/>
      <c r="M31" s="1018"/>
      <c r="N31" s="1018"/>
      <c r="O31" s="1018"/>
      <c r="P31" s="1019"/>
      <c r="Q31" s="1025">
        <v>
3886</v>
      </c>
      <c r="R31" s="1026"/>
      <c r="S31" s="1026"/>
      <c r="T31" s="1026"/>
      <c r="U31" s="1026"/>
      <c r="V31" s="1026">
        <v>
3739</v>
      </c>
      <c r="W31" s="1026"/>
      <c r="X31" s="1026"/>
      <c r="Y31" s="1026"/>
      <c r="Z31" s="1026"/>
      <c r="AA31" s="1026">
        <v>
146</v>
      </c>
      <c r="AB31" s="1026"/>
      <c r="AC31" s="1026"/>
      <c r="AD31" s="1026"/>
      <c r="AE31" s="1027"/>
      <c r="AF31" s="1022">
        <v>
3454</v>
      </c>
      <c r="AG31" s="1023"/>
      <c r="AH31" s="1023"/>
      <c r="AI31" s="1023"/>
      <c r="AJ31" s="1024"/>
      <c r="AK31" s="967">
        <v>
5</v>
      </c>
      <c r="AL31" s="958"/>
      <c r="AM31" s="958"/>
      <c r="AN31" s="958"/>
      <c r="AO31" s="958"/>
      <c r="AP31" s="958">
        <v>
1436</v>
      </c>
      <c r="AQ31" s="958"/>
      <c r="AR31" s="958"/>
      <c r="AS31" s="958"/>
      <c r="AT31" s="958"/>
      <c r="AU31" s="958">
        <v>
1</v>
      </c>
      <c r="AV31" s="958"/>
      <c r="AW31" s="958"/>
      <c r="AX31" s="958"/>
      <c r="AY31" s="958"/>
      <c r="AZ31" s="1028" t="s">
        <v>
594</v>
      </c>
      <c r="BA31" s="1028"/>
      <c r="BB31" s="1028"/>
      <c r="BC31" s="1028"/>
      <c r="BD31" s="1028"/>
      <c r="BE31" s="959" t="s">
        <v>
411</v>
      </c>
      <c r="BF31" s="959"/>
      <c r="BG31" s="959"/>
      <c r="BH31" s="959"/>
      <c r="BI31" s="960"/>
      <c r="BJ31" s="222"/>
      <c r="BK31" s="222"/>
      <c r="BL31" s="222"/>
      <c r="BM31" s="222"/>
      <c r="BN31" s="222"/>
      <c r="BO31" s="231"/>
      <c r="BP31" s="231"/>
      <c r="BQ31" s="228">
        <v>
25</v>
      </c>
      <c r="BR31" s="229"/>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0"/>
    </row>
    <row r="32" spans="1:131" ht="26.25" customHeight="1" x14ac:dyDescent="0.15">
      <c r="A32" s="232">
        <v>
5</v>
      </c>
      <c r="B32" s="1017" t="s">
        <v>
412</v>
      </c>
      <c r="C32" s="1018"/>
      <c r="D32" s="1018"/>
      <c r="E32" s="1018"/>
      <c r="F32" s="1018"/>
      <c r="G32" s="1018"/>
      <c r="H32" s="1018"/>
      <c r="I32" s="1018"/>
      <c r="J32" s="1018"/>
      <c r="K32" s="1018"/>
      <c r="L32" s="1018"/>
      <c r="M32" s="1018"/>
      <c r="N32" s="1018"/>
      <c r="O32" s="1018"/>
      <c r="P32" s="1019"/>
      <c r="Q32" s="1025">
        <v>
3808</v>
      </c>
      <c r="R32" s="1026"/>
      <c r="S32" s="1026"/>
      <c r="T32" s="1026"/>
      <c r="U32" s="1026"/>
      <c r="V32" s="1026">
        <v>
3293</v>
      </c>
      <c r="W32" s="1026"/>
      <c r="X32" s="1026"/>
      <c r="Y32" s="1026"/>
      <c r="Z32" s="1026"/>
      <c r="AA32" s="1026">
        <v>
514</v>
      </c>
      <c r="AB32" s="1026"/>
      <c r="AC32" s="1026"/>
      <c r="AD32" s="1026"/>
      <c r="AE32" s="1027"/>
      <c r="AF32" s="1022">
        <v>
3326</v>
      </c>
      <c r="AG32" s="1023"/>
      <c r="AH32" s="1023"/>
      <c r="AI32" s="1023"/>
      <c r="AJ32" s="1024"/>
      <c r="AK32" s="967">
        <v>
222</v>
      </c>
      <c r="AL32" s="958"/>
      <c r="AM32" s="958"/>
      <c r="AN32" s="958"/>
      <c r="AO32" s="958"/>
      <c r="AP32" s="958">
        <v>
2708</v>
      </c>
      <c r="AQ32" s="958"/>
      <c r="AR32" s="958"/>
      <c r="AS32" s="958"/>
      <c r="AT32" s="958"/>
      <c r="AU32" s="958">
        <v>
818</v>
      </c>
      <c r="AV32" s="958"/>
      <c r="AW32" s="958"/>
      <c r="AX32" s="958"/>
      <c r="AY32" s="958"/>
      <c r="AZ32" s="1028" t="s">
        <v>
594</v>
      </c>
      <c r="BA32" s="1028"/>
      <c r="BB32" s="1028"/>
      <c r="BC32" s="1028"/>
      <c r="BD32" s="1028"/>
      <c r="BE32" s="959" t="s">
        <v>
411</v>
      </c>
      <c r="BF32" s="959"/>
      <c r="BG32" s="959"/>
      <c r="BH32" s="959"/>
      <c r="BI32" s="960"/>
      <c r="BJ32" s="222"/>
      <c r="BK32" s="222"/>
      <c r="BL32" s="222"/>
      <c r="BM32" s="222"/>
      <c r="BN32" s="222"/>
      <c r="BO32" s="231"/>
      <c r="BP32" s="231"/>
      <c r="BQ32" s="228">
        <v>
26</v>
      </c>
      <c r="BR32" s="229"/>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0"/>
    </row>
    <row r="33" spans="1:131" ht="26.25" customHeight="1" x14ac:dyDescent="0.15">
      <c r="A33" s="232">
        <v>
6</v>
      </c>
      <c r="B33" s="1017" t="s">
        <v>
413</v>
      </c>
      <c r="C33" s="1018"/>
      <c r="D33" s="1018"/>
      <c r="E33" s="1018"/>
      <c r="F33" s="1018"/>
      <c r="G33" s="1018"/>
      <c r="H33" s="1018"/>
      <c r="I33" s="1018"/>
      <c r="J33" s="1018"/>
      <c r="K33" s="1018"/>
      <c r="L33" s="1018"/>
      <c r="M33" s="1018"/>
      <c r="N33" s="1018"/>
      <c r="O33" s="1018"/>
      <c r="P33" s="1019"/>
      <c r="Q33" s="1025">
        <v>
18</v>
      </c>
      <c r="R33" s="1026"/>
      <c r="S33" s="1026"/>
      <c r="T33" s="1026"/>
      <c r="U33" s="1026"/>
      <c r="V33" s="1026">
        <v>
18</v>
      </c>
      <c r="W33" s="1026"/>
      <c r="X33" s="1026"/>
      <c r="Y33" s="1026"/>
      <c r="Z33" s="1026"/>
      <c r="AA33" s="1026" t="s">
        <v>
594</v>
      </c>
      <c r="AB33" s="1026"/>
      <c r="AC33" s="1026"/>
      <c r="AD33" s="1026"/>
      <c r="AE33" s="1027"/>
      <c r="AF33" s="1022" t="s">
        <v>
396</v>
      </c>
      <c r="AG33" s="1023"/>
      <c r="AH33" s="1023"/>
      <c r="AI33" s="1023"/>
      <c r="AJ33" s="1024"/>
      <c r="AK33" s="967">
        <v>
16</v>
      </c>
      <c r="AL33" s="958"/>
      <c r="AM33" s="958"/>
      <c r="AN33" s="958"/>
      <c r="AO33" s="958"/>
      <c r="AP33" s="958">
        <v>
3</v>
      </c>
      <c r="AQ33" s="958"/>
      <c r="AR33" s="958"/>
      <c r="AS33" s="958"/>
      <c r="AT33" s="958"/>
      <c r="AU33" s="958">
        <v>
3</v>
      </c>
      <c r="AV33" s="958"/>
      <c r="AW33" s="958"/>
      <c r="AX33" s="958"/>
      <c r="AY33" s="958"/>
      <c r="AZ33" s="1028" t="s">
        <v>
594</v>
      </c>
      <c r="BA33" s="1028"/>
      <c r="BB33" s="1028"/>
      <c r="BC33" s="1028"/>
      <c r="BD33" s="1028"/>
      <c r="BE33" s="959" t="s">
        <v>
414</v>
      </c>
      <c r="BF33" s="959"/>
      <c r="BG33" s="959"/>
      <c r="BH33" s="959"/>
      <c r="BI33" s="960"/>
      <c r="BJ33" s="222"/>
      <c r="BK33" s="222"/>
      <c r="BL33" s="222"/>
      <c r="BM33" s="222"/>
      <c r="BN33" s="222"/>
      <c r="BO33" s="231"/>
      <c r="BP33" s="231"/>
      <c r="BQ33" s="228">
        <v>
27</v>
      </c>
      <c r="BR33" s="229"/>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0"/>
    </row>
    <row r="34" spans="1:131" ht="26.25" customHeight="1" x14ac:dyDescent="0.15">
      <c r="A34" s="232">
        <v>
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2"/>
      <c r="BK34" s="222"/>
      <c r="BL34" s="222"/>
      <c r="BM34" s="222"/>
      <c r="BN34" s="222"/>
      <c r="BO34" s="231"/>
      <c r="BP34" s="231"/>
      <c r="BQ34" s="228">
        <v>
28</v>
      </c>
      <c r="BR34" s="229"/>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0"/>
    </row>
    <row r="35" spans="1:131" ht="26.25" customHeight="1" x14ac:dyDescent="0.15">
      <c r="A35" s="232">
        <v>
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2"/>
      <c r="BK35" s="222"/>
      <c r="BL35" s="222"/>
      <c r="BM35" s="222"/>
      <c r="BN35" s="222"/>
      <c r="BO35" s="231"/>
      <c r="BP35" s="231"/>
      <c r="BQ35" s="228">
        <v>
29</v>
      </c>
      <c r="BR35" s="229"/>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0"/>
    </row>
    <row r="36" spans="1:131" ht="26.25" customHeight="1" x14ac:dyDescent="0.15">
      <c r="A36" s="232">
        <v>
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2"/>
      <c r="BK36" s="222"/>
      <c r="BL36" s="222"/>
      <c r="BM36" s="222"/>
      <c r="BN36" s="222"/>
      <c r="BO36" s="231"/>
      <c r="BP36" s="231"/>
      <c r="BQ36" s="228">
        <v>
30</v>
      </c>
      <c r="BR36" s="229"/>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0"/>
    </row>
    <row r="37" spans="1:131" ht="26.25" customHeight="1" x14ac:dyDescent="0.15">
      <c r="A37" s="232">
        <v>
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2"/>
      <c r="BK37" s="222"/>
      <c r="BL37" s="222"/>
      <c r="BM37" s="222"/>
      <c r="BN37" s="222"/>
      <c r="BO37" s="231"/>
      <c r="BP37" s="231"/>
      <c r="BQ37" s="228">
        <v>
31</v>
      </c>
      <c r="BR37" s="229"/>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0"/>
    </row>
    <row r="38" spans="1:131" ht="26.25" customHeight="1" x14ac:dyDescent="0.15">
      <c r="A38" s="232">
        <v>
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2"/>
      <c r="BK38" s="222"/>
      <c r="BL38" s="222"/>
      <c r="BM38" s="222"/>
      <c r="BN38" s="222"/>
      <c r="BO38" s="231"/>
      <c r="BP38" s="231"/>
      <c r="BQ38" s="228">
        <v>
32</v>
      </c>
      <c r="BR38" s="229"/>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0"/>
    </row>
    <row r="39" spans="1:131" ht="26.25" customHeight="1" x14ac:dyDescent="0.15">
      <c r="A39" s="232">
        <v>
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2"/>
      <c r="BK39" s="222"/>
      <c r="BL39" s="222"/>
      <c r="BM39" s="222"/>
      <c r="BN39" s="222"/>
      <c r="BO39" s="231"/>
      <c r="BP39" s="231"/>
      <c r="BQ39" s="228">
        <v>
33</v>
      </c>
      <c r="BR39" s="229"/>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0"/>
    </row>
    <row r="40" spans="1:131" ht="26.25" customHeight="1" x14ac:dyDescent="0.15">
      <c r="A40" s="228">
        <v>
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2"/>
      <c r="BK40" s="222"/>
      <c r="BL40" s="222"/>
      <c r="BM40" s="222"/>
      <c r="BN40" s="222"/>
      <c r="BO40" s="231"/>
      <c r="BP40" s="231"/>
      <c r="BQ40" s="228">
        <v>
34</v>
      </c>
      <c r="BR40" s="229"/>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0"/>
    </row>
    <row r="41" spans="1:131" ht="26.25" customHeight="1" x14ac:dyDescent="0.15">
      <c r="A41" s="228">
        <v>
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2"/>
      <c r="BK41" s="222"/>
      <c r="BL41" s="222"/>
      <c r="BM41" s="222"/>
      <c r="BN41" s="222"/>
      <c r="BO41" s="231"/>
      <c r="BP41" s="231"/>
      <c r="BQ41" s="228">
        <v>
35</v>
      </c>
      <c r="BR41" s="229"/>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0"/>
    </row>
    <row r="42" spans="1:131" ht="26.25" customHeight="1" x14ac:dyDescent="0.15">
      <c r="A42" s="228">
        <v>
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2"/>
      <c r="BK42" s="222"/>
      <c r="BL42" s="222"/>
      <c r="BM42" s="222"/>
      <c r="BN42" s="222"/>
      <c r="BO42" s="231"/>
      <c r="BP42" s="231"/>
      <c r="BQ42" s="228">
        <v>
36</v>
      </c>
      <c r="BR42" s="229"/>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0"/>
    </row>
    <row r="43" spans="1:131" ht="26.25" customHeight="1" x14ac:dyDescent="0.15">
      <c r="A43" s="228">
        <v>
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2"/>
      <c r="BK43" s="222"/>
      <c r="BL43" s="222"/>
      <c r="BM43" s="222"/>
      <c r="BN43" s="222"/>
      <c r="BO43" s="231"/>
      <c r="BP43" s="231"/>
      <c r="BQ43" s="228">
        <v>
37</v>
      </c>
      <c r="BR43" s="229"/>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0"/>
    </row>
    <row r="44" spans="1:131" ht="26.25" customHeight="1" x14ac:dyDescent="0.15">
      <c r="A44" s="228">
        <v>
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2"/>
      <c r="BK44" s="222"/>
      <c r="BL44" s="222"/>
      <c r="BM44" s="222"/>
      <c r="BN44" s="222"/>
      <c r="BO44" s="231"/>
      <c r="BP44" s="231"/>
      <c r="BQ44" s="228">
        <v>
38</v>
      </c>
      <c r="BR44" s="229"/>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0"/>
    </row>
    <row r="45" spans="1:131" ht="26.25" customHeight="1" x14ac:dyDescent="0.15">
      <c r="A45" s="228">
        <v>
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2"/>
      <c r="BK45" s="222"/>
      <c r="BL45" s="222"/>
      <c r="BM45" s="222"/>
      <c r="BN45" s="222"/>
      <c r="BO45" s="231"/>
      <c r="BP45" s="231"/>
      <c r="BQ45" s="228">
        <v>
39</v>
      </c>
      <c r="BR45" s="229"/>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0"/>
    </row>
    <row r="46" spans="1:131" ht="26.25" customHeight="1" x14ac:dyDescent="0.15">
      <c r="A46" s="228">
        <v>
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2"/>
      <c r="BK46" s="222"/>
      <c r="BL46" s="222"/>
      <c r="BM46" s="222"/>
      <c r="BN46" s="222"/>
      <c r="BO46" s="231"/>
      <c r="BP46" s="231"/>
      <c r="BQ46" s="228">
        <v>
40</v>
      </c>
      <c r="BR46" s="229"/>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0"/>
    </row>
    <row r="47" spans="1:131" ht="26.25" customHeight="1" x14ac:dyDescent="0.15">
      <c r="A47" s="228">
        <v>
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2"/>
      <c r="BK47" s="222"/>
      <c r="BL47" s="222"/>
      <c r="BM47" s="222"/>
      <c r="BN47" s="222"/>
      <c r="BO47" s="231"/>
      <c r="BP47" s="231"/>
      <c r="BQ47" s="228">
        <v>
41</v>
      </c>
      <c r="BR47" s="229"/>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0"/>
    </row>
    <row r="48" spans="1:131" ht="26.25" customHeight="1" x14ac:dyDescent="0.15">
      <c r="A48" s="228">
        <v>
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2"/>
      <c r="BK48" s="222"/>
      <c r="BL48" s="222"/>
      <c r="BM48" s="222"/>
      <c r="BN48" s="222"/>
      <c r="BO48" s="231"/>
      <c r="BP48" s="231"/>
      <c r="BQ48" s="228">
        <v>
42</v>
      </c>
      <c r="BR48" s="229"/>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0"/>
    </row>
    <row r="49" spans="1:131" ht="26.25" customHeight="1" x14ac:dyDescent="0.15">
      <c r="A49" s="228">
        <v>
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2"/>
      <c r="BK49" s="222"/>
      <c r="BL49" s="222"/>
      <c r="BM49" s="222"/>
      <c r="BN49" s="222"/>
      <c r="BO49" s="231"/>
      <c r="BP49" s="231"/>
      <c r="BQ49" s="228">
        <v>
43</v>
      </c>
      <c r="BR49" s="229"/>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0"/>
    </row>
    <row r="50" spans="1:131" ht="26.25" customHeight="1" x14ac:dyDescent="0.15">
      <c r="A50" s="228">
        <v>
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2"/>
      <c r="BK50" s="222"/>
      <c r="BL50" s="222"/>
      <c r="BM50" s="222"/>
      <c r="BN50" s="222"/>
      <c r="BO50" s="231"/>
      <c r="BP50" s="231"/>
      <c r="BQ50" s="228">
        <v>
44</v>
      </c>
      <c r="BR50" s="229"/>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0"/>
    </row>
    <row r="51" spans="1:131" ht="26.25" customHeight="1" x14ac:dyDescent="0.15">
      <c r="A51" s="228">
        <v>
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2"/>
      <c r="BK51" s="222"/>
      <c r="BL51" s="222"/>
      <c r="BM51" s="222"/>
      <c r="BN51" s="222"/>
      <c r="BO51" s="231"/>
      <c r="BP51" s="231"/>
      <c r="BQ51" s="228">
        <v>
45</v>
      </c>
      <c r="BR51" s="229"/>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0"/>
    </row>
    <row r="52" spans="1:131" ht="26.25" customHeight="1" x14ac:dyDescent="0.15">
      <c r="A52" s="228">
        <v>
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2"/>
      <c r="BK52" s="222"/>
      <c r="BL52" s="222"/>
      <c r="BM52" s="222"/>
      <c r="BN52" s="222"/>
      <c r="BO52" s="231"/>
      <c r="BP52" s="231"/>
      <c r="BQ52" s="228">
        <v>
46</v>
      </c>
      <c r="BR52" s="229"/>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0"/>
    </row>
    <row r="53" spans="1:131" ht="26.25" customHeight="1" x14ac:dyDescent="0.15">
      <c r="A53" s="228">
        <v>
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2"/>
      <c r="BK53" s="222"/>
      <c r="BL53" s="222"/>
      <c r="BM53" s="222"/>
      <c r="BN53" s="222"/>
      <c r="BO53" s="231"/>
      <c r="BP53" s="231"/>
      <c r="BQ53" s="228">
        <v>
47</v>
      </c>
      <c r="BR53" s="229"/>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0"/>
    </row>
    <row r="54" spans="1:131" ht="26.25" customHeight="1" x14ac:dyDescent="0.15">
      <c r="A54" s="228">
        <v>
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2"/>
      <c r="BK54" s="222"/>
      <c r="BL54" s="222"/>
      <c r="BM54" s="222"/>
      <c r="BN54" s="222"/>
      <c r="BO54" s="231"/>
      <c r="BP54" s="231"/>
      <c r="BQ54" s="228">
        <v>
48</v>
      </c>
      <c r="BR54" s="229"/>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0"/>
    </row>
    <row r="55" spans="1:131" ht="26.25" customHeight="1" x14ac:dyDescent="0.15">
      <c r="A55" s="228">
        <v>
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2"/>
      <c r="BK55" s="222"/>
      <c r="BL55" s="222"/>
      <c r="BM55" s="222"/>
      <c r="BN55" s="222"/>
      <c r="BO55" s="231"/>
      <c r="BP55" s="231"/>
      <c r="BQ55" s="228">
        <v>
49</v>
      </c>
      <c r="BR55" s="229"/>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0"/>
    </row>
    <row r="56" spans="1:131" ht="26.25" customHeight="1" x14ac:dyDescent="0.15">
      <c r="A56" s="228">
        <v>
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2"/>
      <c r="BK56" s="222"/>
      <c r="BL56" s="222"/>
      <c r="BM56" s="222"/>
      <c r="BN56" s="222"/>
      <c r="BO56" s="231"/>
      <c r="BP56" s="231"/>
      <c r="BQ56" s="228">
        <v>
50</v>
      </c>
      <c r="BR56" s="229"/>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0"/>
    </row>
    <row r="57" spans="1:131" ht="26.25" customHeight="1" x14ac:dyDescent="0.15">
      <c r="A57" s="228">
        <v>
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2"/>
      <c r="BK57" s="222"/>
      <c r="BL57" s="222"/>
      <c r="BM57" s="222"/>
      <c r="BN57" s="222"/>
      <c r="BO57" s="231"/>
      <c r="BP57" s="231"/>
      <c r="BQ57" s="228">
        <v>
51</v>
      </c>
      <c r="BR57" s="229"/>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0"/>
    </row>
    <row r="58" spans="1:131" ht="26.25" customHeight="1" x14ac:dyDescent="0.15">
      <c r="A58" s="228">
        <v>
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2"/>
      <c r="BK58" s="222"/>
      <c r="BL58" s="222"/>
      <c r="BM58" s="222"/>
      <c r="BN58" s="222"/>
      <c r="BO58" s="231"/>
      <c r="BP58" s="231"/>
      <c r="BQ58" s="228">
        <v>
52</v>
      </c>
      <c r="BR58" s="229"/>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0"/>
    </row>
    <row r="59" spans="1:131" ht="26.25" customHeight="1" x14ac:dyDescent="0.15">
      <c r="A59" s="228">
        <v>
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2"/>
      <c r="BK59" s="222"/>
      <c r="BL59" s="222"/>
      <c r="BM59" s="222"/>
      <c r="BN59" s="222"/>
      <c r="BO59" s="231"/>
      <c r="BP59" s="231"/>
      <c r="BQ59" s="228">
        <v>
53</v>
      </c>
      <c r="BR59" s="229"/>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0"/>
    </row>
    <row r="60" spans="1:131" ht="26.25" customHeight="1" x14ac:dyDescent="0.15">
      <c r="A60" s="228">
        <v>
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2"/>
      <c r="BK60" s="222"/>
      <c r="BL60" s="222"/>
      <c r="BM60" s="222"/>
      <c r="BN60" s="222"/>
      <c r="BO60" s="231"/>
      <c r="BP60" s="231"/>
      <c r="BQ60" s="228">
        <v>
54</v>
      </c>
      <c r="BR60" s="229"/>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0"/>
    </row>
    <row r="61" spans="1:131" ht="26.25" customHeight="1" thickBot="1" x14ac:dyDescent="0.2">
      <c r="A61" s="228">
        <v>
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2"/>
      <c r="BK61" s="222"/>
      <c r="BL61" s="222"/>
      <c r="BM61" s="222"/>
      <c r="BN61" s="222"/>
      <c r="BO61" s="231"/>
      <c r="BP61" s="231"/>
      <c r="BQ61" s="228">
        <v>
55</v>
      </c>
      <c r="BR61" s="229"/>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0"/>
    </row>
    <row r="62" spans="1:131" ht="26.25" customHeight="1" x14ac:dyDescent="0.15">
      <c r="A62" s="228">
        <v>
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
415</v>
      </c>
      <c r="BK62" s="1015"/>
      <c r="BL62" s="1015"/>
      <c r="BM62" s="1015"/>
      <c r="BN62" s="1016"/>
      <c r="BO62" s="231"/>
      <c r="BP62" s="231"/>
      <c r="BQ62" s="228">
        <v>
56</v>
      </c>
      <c r="BR62" s="229"/>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0"/>
    </row>
    <row r="63" spans="1:131" ht="26.25" customHeight="1" thickBot="1" x14ac:dyDescent="0.2">
      <c r="A63" s="230" t="s">
        <v>
394</v>
      </c>
      <c r="B63" s="924" t="s">
        <v>
416</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
7045</v>
      </c>
      <c r="AG63" s="946"/>
      <c r="AH63" s="946"/>
      <c r="AI63" s="946"/>
      <c r="AJ63" s="1009"/>
      <c r="AK63" s="1010"/>
      <c r="AL63" s="950"/>
      <c r="AM63" s="950"/>
      <c r="AN63" s="950"/>
      <c r="AO63" s="950"/>
      <c r="AP63" s="946">
        <v>
4147</v>
      </c>
      <c r="AQ63" s="946"/>
      <c r="AR63" s="946"/>
      <c r="AS63" s="946"/>
      <c r="AT63" s="946"/>
      <c r="AU63" s="946">
        <v>
822</v>
      </c>
      <c r="AV63" s="946"/>
      <c r="AW63" s="946"/>
      <c r="AX63" s="946"/>
      <c r="AY63" s="946"/>
      <c r="AZ63" s="1004"/>
      <c r="BA63" s="1004"/>
      <c r="BB63" s="1004"/>
      <c r="BC63" s="1004"/>
      <c r="BD63" s="1004"/>
      <c r="BE63" s="947"/>
      <c r="BF63" s="947"/>
      <c r="BG63" s="947"/>
      <c r="BH63" s="947"/>
      <c r="BI63" s="948"/>
      <c r="BJ63" s="1005" t="s">
        <v>
417</v>
      </c>
      <c r="BK63" s="940"/>
      <c r="BL63" s="940"/>
      <c r="BM63" s="940"/>
      <c r="BN63" s="1006"/>
      <c r="BO63" s="231"/>
      <c r="BP63" s="231"/>
      <c r="BQ63" s="228">
        <v>
57</v>
      </c>
      <c r="BR63" s="229"/>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
58</v>
      </c>
      <c r="BR64" s="229"/>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0"/>
    </row>
    <row r="65" spans="1:131" ht="26.25" customHeight="1" thickBot="1" x14ac:dyDescent="0.2">
      <c r="A65" s="222" t="s">
        <v>
418</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
59</v>
      </c>
      <c r="BR65" s="229"/>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0"/>
    </row>
    <row r="66" spans="1:131" ht="26.25" customHeight="1" x14ac:dyDescent="0.15">
      <c r="A66" s="982" t="s">
        <v>
419</v>
      </c>
      <c r="B66" s="983"/>
      <c r="C66" s="983"/>
      <c r="D66" s="983"/>
      <c r="E66" s="983"/>
      <c r="F66" s="983"/>
      <c r="G66" s="983"/>
      <c r="H66" s="983"/>
      <c r="I66" s="983"/>
      <c r="J66" s="983"/>
      <c r="K66" s="983"/>
      <c r="L66" s="983"/>
      <c r="M66" s="983"/>
      <c r="N66" s="983"/>
      <c r="O66" s="983"/>
      <c r="P66" s="984"/>
      <c r="Q66" s="988" t="s">
        <v>
420</v>
      </c>
      <c r="R66" s="989"/>
      <c r="S66" s="989"/>
      <c r="T66" s="989"/>
      <c r="U66" s="990"/>
      <c r="V66" s="988" t="s">
        <v>
400</v>
      </c>
      <c r="W66" s="989"/>
      <c r="X66" s="989"/>
      <c r="Y66" s="989"/>
      <c r="Z66" s="990"/>
      <c r="AA66" s="988" t="s">
        <v>
421</v>
      </c>
      <c r="AB66" s="989"/>
      <c r="AC66" s="989"/>
      <c r="AD66" s="989"/>
      <c r="AE66" s="990"/>
      <c r="AF66" s="994" t="s">
        <v>
402</v>
      </c>
      <c r="AG66" s="995"/>
      <c r="AH66" s="995"/>
      <c r="AI66" s="995"/>
      <c r="AJ66" s="996"/>
      <c r="AK66" s="988" t="s">
        <v>
422</v>
      </c>
      <c r="AL66" s="983"/>
      <c r="AM66" s="983"/>
      <c r="AN66" s="983"/>
      <c r="AO66" s="984"/>
      <c r="AP66" s="988" t="s">
        <v>
423</v>
      </c>
      <c r="AQ66" s="989"/>
      <c r="AR66" s="989"/>
      <c r="AS66" s="989"/>
      <c r="AT66" s="990"/>
      <c r="AU66" s="988" t="s">
        <v>
424</v>
      </c>
      <c r="AV66" s="989"/>
      <c r="AW66" s="989"/>
      <c r="AX66" s="989"/>
      <c r="AY66" s="990"/>
      <c r="AZ66" s="988" t="s">
        <v>
379</v>
      </c>
      <c r="BA66" s="989"/>
      <c r="BB66" s="989"/>
      <c r="BC66" s="989"/>
      <c r="BD66" s="1002"/>
      <c r="BE66" s="231"/>
      <c r="BF66" s="231"/>
      <c r="BG66" s="231"/>
      <c r="BH66" s="231"/>
      <c r="BI66" s="231"/>
      <c r="BJ66" s="231"/>
      <c r="BK66" s="231"/>
      <c r="BL66" s="231"/>
      <c r="BM66" s="231"/>
      <c r="BN66" s="231"/>
      <c r="BO66" s="231"/>
      <c r="BP66" s="231"/>
      <c r="BQ66" s="228">
        <v>
60</v>
      </c>
      <c r="BR66" s="233"/>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0"/>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1"/>
      <c r="BF67" s="231"/>
      <c r="BG67" s="231"/>
      <c r="BH67" s="231"/>
      <c r="BI67" s="231"/>
      <c r="BJ67" s="231"/>
      <c r="BK67" s="231"/>
      <c r="BL67" s="231"/>
      <c r="BM67" s="231"/>
      <c r="BN67" s="231"/>
      <c r="BO67" s="231"/>
      <c r="BP67" s="231"/>
      <c r="BQ67" s="228">
        <v>
61</v>
      </c>
      <c r="BR67" s="233"/>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0"/>
    </row>
    <row r="68" spans="1:131" ht="26.25" customHeight="1" thickTop="1" x14ac:dyDescent="0.15">
      <c r="A68" s="226">
        <v>
1</v>
      </c>
      <c r="B68" s="972" t="s">
        <v>
595</v>
      </c>
      <c r="C68" s="973"/>
      <c r="D68" s="973"/>
      <c r="E68" s="973"/>
      <c r="F68" s="973"/>
      <c r="G68" s="973"/>
      <c r="H68" s="973"/>
      <c r="I68" s="973"/>
      <c r="J68" s="973"/>
      <c r="K68" s="973"/>
      <c r="L68" s="973"/>
      <c r="M68" s="973"/>
      <c r="N68" s="973"/>
      <c r="O68" s="973"/>
      <c r="P68" s="974"/>
      <c r="Q68" s="975">
        <v>
21460</v>
      </c>
      <c r="R68" s="969"/>
      <c r="S68" s="969"/>
      <c r="T68" s="969"/>
      <c r="U68" s="969"/>
      <c r="V68" s="969">
        <v>
20757</v>
      </c>
      <c r="W68" s="969"/>
      <c r="X68" s="969"/>
      <c r="Y68" s="969"/>
      <c r="Z68" s="969"/>
      <c r="AA68" s="969">
        <v>
704</v>
      </c>
      <c r="AB68" s="969"/>
      <c r="AC68" s="969"/>
      <c r="AD68" s="969"/>
      <c r="AE68" s="969"/>
      <c r="AF68" s="969">
        <v>
704</v>
      </c>
      <c r="AG68" s="969"/>
      <c r="AH68" s="969"/>
      <c r="AI68" s="969"/>
      <c r="AJ68" s="969"/>
      <c r="AK68" s="969">
        <v>
118</v>
      </c>
      <c r="AL68" s="969"/>
      <c r="AM68" s="969"/>
      <c r="AN68" s="969"/>
      <c r="AO68" s="969"/>
      <c r="AP68" s="969" t="s">
        <v>
594</v>
      </c>
      <c r="AQ68" s="969"/>
      <c r="AR68" s="969"/>
      <c r="AS68" s="969"/>
      <c r="AT68" s="969"/>
      <c r="AU68" s="969" t="s">
        <v>
594</v>
      </c>
      <c r="AV68" s="969"/>
      <c r="AW68" s="969"/>
      <c r="AX68" s="969"/>
      <c r="AY68" s="969"/>
      <c r="AZ68" s="970"/>
      <c r="BA68" s="970"/>
      <c r="BB68" s="970"/>
      <c r="BC68" s="970"/>
      <c r="BD68" s="971"/>
      <c r="BE68" s="231"/>
      <c r="BF68" s="231"/>
      <c r="BG68" s="231"/>
      <c r="BH68" s="231"/>
      <c r="BI68" s="231"/>
      <c r="BJ68" s="231"/>
      <c r="BK68" s="231"/>
      <c r="BL68" s="231"/>
      <c r="BM68" s="231"/>
      <c r="BN68" s="231"/>
      <c r="BO68" s="231"/>
      <c r="BP68" s="231"/>
      <c r="BQ68" s="228">
        <v>
62</v>
      </c>
      <c r="BR68" s="233"/>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0"/>
    </row>
    <row r="69" spans="1:131" ht="26.25" customHeight="1" x14ac:dyDescent="0.15">
      <c r="A69" s="228">
        <v>
2</v>
      </c>
      <c r="B69" s="961" t="s">
        <v>
596</v>
      </c>
      <c r="C69" s="962"/>
      <c r="D69" s="962"/>
      <c r="E69" s="962"/>
      <c r="F69" s="962"/>
      <c r="G69" s="962"/>
      <c r="H69" s="962"/>
      <c r="I69" s="962"/>
      <c r="J69" s="962"/>
      <c r="K69" s="962"/>
      <c r="L69" s="962"/>
      <c r="M69" s="962"/>
      <c r="N69" s="962"/>
      <c r="O69" s="962"/>
      <c r="P69" s="963"/>
      <c r="Q69" s="964">
        <v>
179</v>
      </c>
      <c r="R69" s="958"/>
      <c r="S69" s="958"/>
      <c r="T69" s="958"/>
      <c r="U69" s="958"/>
      <c r="V69" s="958">
        <v>
133</v>
      </c>
      <c r="W69" s="958"/>
      <c r="X69" s="958"/>
      <c r="Y69" s="958"/>
      <c r="Z69" s="958"/>
      <c r="AA69" s="958">
        <v>
47</v>
      </c>
      <c r="AB69" s="958"/>
      <c r="AC69" s="958"/>
      <c r="AD69" s="958"/>
      <c r="AE69" s="958"/>
      <c r="AF69" s="958">
        <v>
47</v>
      </c>
      <c r="AG69" s="958"/>
      <c r="AH69" s="958"/>
      <c r="AI69" s="958"/>
      <c r="AJ69" s="958"/>
      <c r="AK69" s="958" t="s">
        <v>
594</v>
      </c>
      <c r="AL69" s="958"/>
      <c r="AM69" s="958"/>
      <c r="AN69" s="958"/>
      <c r="AO69" s="958"/>
      <c r="AP69" s="958" t="s">
        <v>
594</v>
      </c>
      <c r="AQ69" s="958"/>
      <c r="AR69" s="958"/>
      <c r="AS69" s="958"/>
      <c r="AT69" s="958"/>
      <c r="AU69" s="958" t="s">
        <v>
594</v>
      </c>
      <c r="AV69" s="958"/>
      <c r="AW69" s="958"/>
      <c r="AX69" s="958"/>
      <c r="AY69" s="958"/>
      <c r="AZ69" s="959"/>
      <c r="BA69" s="959"/>
      <c r="BB69" s="959"/>
      <c r="BC69" s="959"/>
      <c r="BD69" s="960"/>
      <c r="BE69" s="231"/>
      <c r="BF69" s="231"/>
      <c r="BG69" s="231"/>
      <c r="BH69" s="231"/>
      <c r="BI69" s="231"/>
      <c r="BJ69" s="231"/>
      <c r="BK69" s="231"/>
      <c r="BL69" s="231"/>
      <c r="BM69" s="231"/>
      <c r="BN69" s="231"/>
      <c r="BO69" s="231"/>
      <c r="BP69" s="231"/>
      <c r="BQ69" s="228">
        <v>
63</v>
      </c>
      <c r="BR69" s="233"/>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0"/>
    </row>
    <row r="70" spans="1:131" ht="26.25" customHeight="1" x14ac:dyDescent="0.15">
      <c r="A70" s="228">
        <v>
3</v>
      </c>
      <c r="B70" s="961" t="s">
        <v>
597</v>
      </c>
      <c r="C70" s="962"/>
      <c r="D70" s="962"/>
      <c r="E70" s="962"/>
      <c r="F70" s="962"/>
      <c r="G70" s="962"/>
      <c r="H70" s="962"/>
      <c r="I70" s="962"/>
      <c r="J70" s="962"/>
      <c r="K70" s="962"/>
      <c r="L70" s="962"/>
      <c r="M70" s="962"/>
      <c r="N70" s="962"/>
      <c r="O70" s="962"/>
      <c r="P70" s="963"/>
      <c r="Q70" s="964">
        <v>
107</v>
      </c>
      <c r="R70" s="958"/>
      <c r="S70" s="958"/>
      <c r="T70" s="958"/>
      <c r="U70" s="958"/>
      <c r="V70" s="958">
        <v>
106</v>
      </c>
      <c r="W70" s="958"/>
      <c r="X70" s="958"/>
      <c r="Y70" s="958"/>
      <c r="Z70" s="958"/>
      <c r="AA70" s="958">
        <v>
1</v>
      </c>
      <c r="AB70" s="958"/>
      <c r="AC70" s="958"/>
      <c r="AD70" s="958"/>
      <c r="AE70" s="958"/>
      <c r="AF70" s="958">
        <v>
1</v>
      </c>
      <c r="AG70" s="958"/>
      <c r="AH70" s="958"/>
      <c r="AI70" s="958"/>
      <c r="AJ70" s="958"/>
      <c r="AK70" s="958">
        <v>
8</v>
      </c>
      <c r="AL70" s="958"/>
      <c r="AM70" s="958"/>
      <c r="AN70" s="958"/>
      <c r="AO70" s="958"/>
      <c r="AP70" s="958" t="s">
        <v>
594</v>
      </c>
      <c r="AQ70" s="958"/>
      <c r="AR70" s="958"/>
      <c r="AS70" s="958"/>
      <c r="AT70" s="958"/>
      <c r="AU70" s="958" t="s">
        <v>
594</v>
      </c>
      <c r="AV70" s="958"/>
      <c r="AW70" s="958"/>
      <c r="AX70" s="958"/>
      <c r="AY70" s="958"/>
      <c r="AZ70" s="959"/>
      <c r="BA70" s="959"/>
      <c r="BB70" s="959"/>
      <c r="BC70" s="959"/>
      <c r="BD70" s="960"/>
      <c r="BE70" s="231"/>
      <c r="BF70" s="231"/>
      <c r="BG70" s="231"/>
      <c r="BH70" s="231"/>
      <c r="BI70" s="231"/>
      <c r="BJ70" s="231"/>
      <c r="BK70" s="231"/>
      <c r="BL70" s="231"/>
      <c r="BM70" s="231"/>
      <c r="BN70" s="231"/>
      <c r="BO70" s="231"/>
      <c r="BP70" s="231"/>
      <c r="BQ70" s="228">
        <v>
64</v>
      </c>
      <c r="BR70" s="233"/>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0"/>
    </row>
    <row r="71" spans="1:131" ht="26.25" customHeight="1" x14ac:dyDescent="0.15">
      <c r="A71" s="228">
        <v>
4</v>
      </c>
      <c r="B71" s="961" t="s">
        <v>
598</v>
      </c>
      <c r="C71" s="962"/>
      <c r="D71" s="962"/>
      <c r="E71" s="962"/>
      <c r="F71" s="962"/>
      <c r="G71" s="962"/>
      <c r="H71" s="962"/>
      <c r="I71" s="962"/>
      <c r="J71" s="962"/>
      <c r="K71" s="962"/>
      <c r="L71" s="962"/>
      <c r="M71" s="962"/>
      <c r="N71" s="962"/>
      <c r="O71" s="962"/>
      <c r="P71" s="963"/>
      <c r="Q71" s="964">
        <v>
101</v>
      </c>
      <c r="R71" s="958"/>
      <c r="S71" s="958"/>
      <c r="T71" s="958"/>
      <c r="U71" s="958"/>
      <c r="V71" s="958">
        <v>
61</v>
      </c>
      <c r="W71" s="958"/>
      <c r="X71" s="958"/>
      <c r="Y71" s="958"/>
      <c r="Z71" s="958"/>
      <c r="AA71" s="958">
        <v>
40</v>
      </c>
      <c r="AB71" s="958"/>
      <c r="AC71" s="958"/>
      <c r="AD71" s="958"/>
      <c r="AE71" s="958"/>
      <c r="AF71" s="958">
        <v>
40</v>
      </c>
      <c r="AG71" s="958"/>
      <c r="AH71" s="958"/>
      <c r="AI71" s="958"/>
      <c r="AJ71" s="958"/>
      <c r="AK71" s="958" t="s">
        <v>
594</v>
      </c>
      <c r="AL71" s="958"/>
      <c r="AM71" s="958"/>
      <c r="AN71" s="958"/>
      <c r="AO71" s="958"/>
      <c r="AP71" s="958" t="s">
        <v>
594</v>
      </c>
      <c r="AQ71" s="958"/>
      <c r="AR71" s="958"/>
      <c r="AS71" s="958"/>
      <c r="AT71" s="958"/>
      <c r="AU71" s="958" t="s">
        <v>
594</v>
      </c>
      <c r="AV71" s="958"/>
      <c r="AW71" s="958"/>
      <c r="AX71" s="958"/>
      <c r="AY71" s="958"/>
      <c r="AZ71" s="959"/>
      <c r="BA71" s="959"/>
      <c r="BB71" s="959"/>
      <c r="BC71" s="959"/>
      <c r="BD71" s="960"/>
      <c r="BE71" s="231"/>
      <c r="BF71" s="231"/>
      <c r="BG71" s="231"/>
      <c r="BH71" s="231"/>
      <c r="BI71" s="231"/>
      <c r="BJ71" s="231"/>
      <c r="BK71" s="231"/>
      <c r="BL71" s="231"/>
      <c r="BM71" s="231"/>
      <c r="BN71" s="231"/>
      <c r="BO71" s="231"/>
      <c r="BP71" s="231"/>
      <c r="BQ71" s="228">
        <v>
65</v>
      </c>
      <c r="BR71" s="233"/>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0"/>
    </row>
    <row r="72" spans="1:131" ht="26.25" customHeight="1" x14ac:dyDescent="0.15">
      <c r="A72" s="228">
        <v>
5</v>
      </c>
      <c r="B72" s="961" t="s">
        <v>
599</v>
      </c>
      <c r="C72" s="962"/>
      <c r="D72" s="962"/>
      <c r="E72" s="962"/>
      <c r="F72" s="962"/>
      <c r="G72" s="962"/>
      <c r="H72" s="962"/>
      <c r="I72" s="962"/>
      <c r="J72" s="962"/>
      <c r="K72" s="962"/>
      <c r="L72" s="962"/>
      <c r="M72" s="962"/>
      <c r="N72" s="962"/>
      <c r="O72" s="962"/>
      <c r="P72" s="963"/>
      <c r="Q72" s="964">
        <v>
2423</v>
      </c>
      <c r="R72" s="958"/>
      <c r="S72" s="958"/>
      <c r="T72" s="958"/>
      <c r="U72" s="958"/>
      <c r="V72" s="958">
        <v>
2308</v>
      </c>
      <c r="W72" s="958"/>
      <c r="X72" s="958"/>
      <c r="Y72" s="958"/>
      <c r="Z72" s="958"/>
      <c r="AA72" s="958">
        <v>
115</v>
      </c>
      <c r="AB72" s="958"/>
      <c r="AC72" s="958"/>
      <c r="AD72" s="958"/>
      <c r="AE72" s="958"/>
      <c r="AF72" s="958">
        <v>
115</v>
      </c>
      <c r="AG72" s="958"/>
      <c r="AH72" s="958"/>
      <c r="AI72" s="958"/>
      <c r="AJ72" s="958"/>
      <c r="AK72" s="958">
        <v>
130</v>
      </c>
      <c r="AL72" s="958"/>
      <c r="AM72" s="958"/>
      <c r="AN72" s="958"/>
      <c r="AO72" s="958"/>
      <c r="AP72" s="958" t="s">
        <v>
594</v>
      </c>
      <c r="AQ72" s="958"/>
      <c r="AR72" s="958"/>
      <c r="AS72" s="958"/>
      <c r="AT72" s="958"/>
      <c r="AU72" s="958" t="s">
        <v>
594</v>
      </c>
      <c r="AV72" s="958"/>
      <c r="AW72" s="958"/>
      <c r="AX72" s="958"/>
      <c r="AY72" s="958"/>
      <c r="AZ72" s="959"/>
      <c r="BA72" s="959"/>
      <c r="BB72" s="959"/>
      <c r="BC72" s="959"/>
      <c r="BD72" s="960"/>
      <c r="BE72" s="231"/>
      <c r="BF72" s="231"/>
      <c r="BG72" s="231"/>
      <c r="BH72" s="231"/>
      <c r="BI72" s="231"/>
      <c r="BJ72" s="231"/>
      <c r="BK72" s="231"/>
      <c r="BL72" s="231"/>
      <c r="BM72" s="231"/>
      <c r="BN72" s="231"/>
      <c r="BO72" s="231"/>
      <c r="BP72" s="231"/>
      <c r="BQ72" s="228">
        <v>
66</v>
      </c>
      <c r="BR72" s="233"/>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0"/>
    </row>
    <row r="73" spans="1:131" ht="26.25" customHeight="1" x14ac:dyDescent="0.15">
      <c r="A73" s="228">
        <v>
6</v>
      </c>
      <c r="B73" s="961" t="s">
        <v>
600</v>
      </c>
      <c r="C73" s="962"/>
      <c r="D73" s="962"/>
      <c r="E73" s="962"/>
      <c r="F73" s="962"/>
      <c r="G73" s="962"/>
      <c r="H73" s="962"/>
      <c r="I73" s="962"/>
      <c r="J73" s="962"/>
      <c r="K73" s="962"/>
      <c r="L73" s="962"/>
      <c r="M73" s="962"/>
      <c r="N73" s="962"/>
      <c r="O73" s="962"/>
      <c r="P73" s="963"/>
      <c r="Q73" s="964">
        <v>
719774</v>
      </c>
      <c r="R73" s="958"/>
      <c r="S73" s="958"/>
      <c r="T73" s="958"/>
      <c r="U73" s="958"/>
      <c r="V73" s="958">
        <v>
711648</v>
      </c>
      <c r="W73" s="958"/>
      <c r="X73" s="958"/>
      <c r="Y73" s="958"/>
      <c r="Z73" s="958"/>
      <c r="AA73" s="958">
        <v>
8126</v>
      </c>
      <c r="AB73" s="958"/>
      <c r="AC73" s="958"/>
      <c r="AD73" s="958"/>
      <c r="AE73" s="958"/>
      <c r="AF73" s="958">
        <v>
8126</v>
      </c>
      <c r="AG73" s="958"/>
      <c r="AH73" s="958"/>
      <c r="AI73" s="958"/>
      <c r="AJ73" s="958"/>
      <c r="AK73" s="958">
        <v>
4022</v>
      </c>
      <c r="AL73" s="958"/>
      <c r="AM73" s="958"/>
      <c r="AN73" s="958"/>
      <c r="AO73" s="958"/>
      <c r="AP73" s="958" t="s">
        <v>
594</v>
      </c>
      <c r="AQ73" s="958"/>
      <c r="AR73" s="958"/>
      <c r="AS73" s="958"/>
      <c r="AT73" s="958"/>
      <c r="AU73" s="958" t="s">
        <v>
594</v>
      </c>
      <c r="AV73" s="958"/>
      <c r="AW73" s="958"/>
      <c r="AX73" s="958"/>
      <c r="AY73" s="958"/>
      <c r="AZ73" s="959"/>
      <c r="BA73" s="959"/>
      <c r="BB73" s="959"/>
      <c r="BC73" s="959"/>
      <c r="BD73" s="960"/>
      <c r="BE73" s="231"/>
      <c r="BF73" s="231"/>
      <c r="BG73" s="231"/>
      <c r="BH73" s="231"/>
      <c r="BI73" s="231"/>
      <c r="BJ73" s="231"/>
      <c r="BK73" s="231"/>
      <c r="BL73" s="231"/>
      <c r="BM73" s="231"/>
      <c r="BN73" s="231"/>
      <c r="BO73" s="231"/>
      <c r="BP73" s="231"/>
      <c r="BQ73" s="228">
        <v>
67</v>
      </c>
      <c r="BR73" s="233"/>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0"/>
    </row>
    <row r="74" spans="1:131" ht="26.25" customHeight="1" x14ac:dyDescent="0.15">
      <c r="A74" s="228">
        <v>
7</v>
      </c>
      <c r="B74" s="961" t="s">
        <v>
601</v>
      </c>
      <c r="C74" s="962"/>
      <c r="D74" s="962"/>
      <c r="E74" s="962"/>
      <c r="F74" s="962"/>
      <c r="G74" s="962"/>
      <c r="H74" s="962"/>
      <c r="I74" s="962"/>
      <c r="J74" s="962"/>
      <c r="K74" s="962"/>
      <c r="L74" s="962"/>
      <c r="M74" s="962"/>
      <c r="N74" s="962"/>
      <c r="O74" s="962"/>
      <c r="P74" s="963"/>
      <c r="Q74" s="964">
        <v>
1784</v>
      </c>
      <c r="R74" s="958"/>
      <c r="S74" s="958"/>
      <c r="T74" s="958"/>
      <c r="U74" s="958"/>
      <c r="V74" s="958">
        <v>
1733</v>
      </c>
      <c r="W74" s="958"/>
      <c r="X74" s="958"/>
      <c r="Y74" s="958"/>
      <c r="Z74" s="958"/>
      <c r="AA74" s="958">
        <v>
51</v>
      </c>
      <c r="AB74" s="958"/>
      <c r="AC74" s="958"/>
      <c r="AD74" s="958"/>
      <c r="AE74" s="958"/>
      <c r="AF74" s="958">
        <v>
51</v>
      </c>
      <c r="AG74" s="958"/>
      <c r="AH74" s="958"/>
      <c r="AI74" s="958"/>
      <c r="AJ74" s="958"/>
      <c r="AK74" s="958" t="s">
        <v>
594</v>
      </c>
      <c r="AL74" s="958"/>
      <c r="AM74" s="958"/>
      <c r="AN74" s="958"/>
      <c r="AO74" s="958"/>
      <c r="AP74" s="958">
        <v>
2715</v>
      </c>
      <c r="AQ74" s="958"/>
      <c r="AR74" s="958"/>
      <c r="AS74" s="958"/>
      <c r="AT74" s="958"/>
      <c r="AU74" s="958">
        <v>
2426</v>
      </c>
      <c r="AV74" s="958"/>
      <c r="AW74" s="958"/>
      <c r="AX74" s="958"/>
      <c r="AY74" s="958"/>
      <c r="AZ74" s="959"/>
      <c r="BA74" s="959"/>
      <c r="BB74" s="959"/>
      <c r="BC74" s="959"/>
      <c r="BD74" s="960"/>
      <c r="BE74" s="231"/>
      <c r="BF74" s="231"/>
      <c r="BG74" s="231"/>
      <c r="BH74" s="231"/>
      <c r="BI74" s="231"/>
      <c r="BJ74" s="231"/>
      <c r="BK74" s="231"/>
      <c r="BL74" s="231"/>
      <c r="BM74" s="231"/>
      <c r="BN74" s="231"/>
      <c r="BO74" s="231"/>
      <c r="BP74" s="231"/>
      <c r="BQ74" s="228">
        <v>
68</v>
      </c>
      <c r="BR74" s="233"/>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0"/>
    </row>
    <row r="75" spans="1:131" ht="26.25" customHeight="1" x14ac:dyDescent="0.15">
      <c r="A75" s="228">
        <v>
8</v>
      </c>
      <c r="B75" s="961" t="s">
        <v>
602</v>
      </c>
      <c r="C75" s="962"/>
      <c r="D75" s="962"/>
      <c r="E75" s="962"/>
      <c r="F75" s="962"/>
      <c r="G75" s="962"/>
      <c r="H75" s="962"/>
      <c r="I75" s="962"/>
      <c r="J75" s="962"/>
      <c r="K75" s="962"/>
      <c r="L75" s="962"/>
      <c r="M75" s="962"/>
      <c r="N75" s="962"/>
      <c r="O75" s="962"/>
      <c r="P75" s="963"/>
      <c r="Q75" s="965">
        <v>
4942</v>
      </c>
      <c r="R75" s="966"/>
      <c r="S75" s="966"/>
      <c r="T75" s="966"/>
      <c r="U75" s="967"/>
      <c r="V75" s="968">
        <v>
4898</v>
      </c>
      <c r="W75" s="966"/>
      <c r="X75" s="966"/>
      <c r="Y75" s="966"/>
      <c r="Z75" s="967"/>
      <c r="AA75" s="968">
        <v>
44</v>
      </c>
      <c r="AB75" s="966"/>
      <c r="AC75" s="966"/>
      <c r="AD75" s="966"/>
      <c r="AE75" s="967"/>
      <c r="AF75" s="968">
        <v>
44</v>
      </c>
      <c r="AG75" s="966"/>
      <c r="AH75" s="966"/>
      <c r="AI75" s="966"/>
      <c r="AJ75" s="967"/>
      <c r="AK75" s="968" t="s">
        <v>
594</v>
      </c>
      <c r="AL75" s="966"/>
      <c r="AM75" s="966"/>
      <c r="AN75" s="966"/>
      <c r="AO75" s="967"/>
      <c r="AP75" s="968">
        <v>
1850</v>
      </c>
      <c r="AQ75" s="966"/>
      <c r="AR75" s="966"/>
      <c r="AS75" s="966"/>
      <c r="AT75" s="967"/>
      <c r="AU75" s="968">
        <v>
1193</v>
      </c>
      <c r="AV75" s="966"/>
      <c r="AW75" s="966"/>
      <c r="AX75" s="966"/>
      <c r="AY75" s="967"/>
      <c r="AZ75" s="959"/>
      <c r="BA75" s="959"/>
      <c r="BB75" s="959"/>
      <c r="BC75" s="959"/>
      <c r="BD75" s="960"/>
      <c r="BE75" s="231"/>
      <c r="BF75" s="231"/>
      <c r="BG75" s="231"/>
      <c r="BH75" s="231"/>
      <c r="BI75" s="231"/>
      <c r="BJ75" s="231"/>
      <c r="BK75" s="231"/>
      <c r="BL75" s="231"/>
      <c r="BM75" s="231"/>
      <c r="BN75" s="231"/>
      <c r="BO75" s="231"/>
      <c r="BP75" s="231"/>
      <c r="BQ75" s="228">
        <v>
69</v>
      </c>
      <c r="BR75" s="233"/>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0"/>
    </row>
    <row r="76" spans="1:131" ht="26.25" customHeight="1" x14ac:dyDescent="0.15">
      <c r="A76" s="228">
        <v>
9</v>
      </c>
      <c r="B76" s="961" t="s">
        <v>
603</v>
      </c>
      <c r="C76" s="962"/>
      <c r="D76" s="962"/>
      <c r="E76" s="962"/>
      <c r="F76" s="962"/>
      <c r="G76" s="962"/>
      <c r="H76" s="962"/>
      <c r="I76" s="962"/>
      <c r="J76" s="962"/>
      <c r="K76" s="962"/>
      <c r="L76" s="962"/>
      <c r="M76" s="962"/>
      <c r="N76" s="962"/>
      <c r="O76" s="962"/>
      <c r="P76" s="963"/>
      <c r="Q76" s="965">
        <v>
380</v>
      </c>
      <c r="R76" s="966"/>
      <c r="S76" s="966"/>
      <c r="T76" s="966"/>
      <c r="U76" s="967"/>
      <c r="V76" s="968">
        <v>
373</v>
      </c>
      <c r="W76" s="966"/>
      <c r="X76" s="966"/>
      <c r="Y76" s="966"/>
      <c r="Z76" s="967"/>
      <c r="AA76" s="968">
        <v>
8</v>
      </c>
      <c r="AB76" s="966"/>
      <c r="AC76" s="966"/>
      <c r="AD76" s="966"/>
      <c r="AE76" s="967"/>
      <c r="AF76" s="968">
        <v>
8</v>
      </c>
      <c r="AG76" s="966"/>
      <c r="AH76" s="966"/>
      <c r="AI76" s="966"/>
      <c r="AJ76" s="967"/>
      <c r="AK76" s="968">
        <v>
34</v>
      </c>
      <c r="AL76" s="966"/>
      <c r="AM76" s="966"/>
      <c r="AN76" s="966"/>
      <c r="AO76" s="967"/>
      <c r="AP76" s="968" t="s">
        <v>
594</v>
      </c>
      <c r="AQ76" s="966"/>
      <c r="AR76" s="966"/>
      <c r="AS76" s="966"/>
      <c r="AT76" s="967"/>
      <c r="AU76" s="968" t="s">
        <v>
594</v>
      </c>
      <c r="AV76" s="966"/>
      <c r="AW76" s="966"/>
      <c r="AX76" s="966"/>
      <c r="AY76" s="967"/>
      <c r="AZ76" s="959"/>
      <c r="BA76" s="959"/>
      <c r="BB76" s="959"/>
      <c r="BC76" s="959"/>
      <c r="BD76" s="960"/>
      <c r="BE76" s="231"/>
      <c r="BF76" s="231"/>
      <c r="BG76" s="231"/>
      <c r="BH76" s="231"/>
      <c r="BI76" s="231"/>
      <c r="BJ76" s="231"/>
      <c r="BK76" s="231"/>
      <c r="BL76" s="231"/>
      <c r="BM76" s="231"/>
      <c r="BN76" s="231"/>
      <c r="BO76" s="231"/>
      <c r="BP76" s="231"/>
      <c r="BQ76" s="228">
        <v>
70</v>
      </c>
      <c r="BR76" s="233"/>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0"/>
    </row>
    <row r="77" spans="1:131" ht="26.25" customHeight="1" x14ac:dyDescent="0.15">
      <c r="A77" s="228">
        <v>
10</v>
      </c>
      <c r="B77" s="961" t="s">
        <v>
604</v>
      </c>
      <c r="C77" s="962"/>
      <c r="D77" s="962"/>
      <c r="E77" s="962"/>
      <c r="F77" s="962"/>
      <c r="G77" s="962"/>
      <c r="H77" s="962"/>
      <c r="I77" s="962"/>
      <c r="J77" s="962"/>
      <c r="K77" s="962"/>
      <c r="L77" s="962"/>
      <c r="M77" s="962"/>
      <c r="N77" s="962"/>
      <c r="O77" s="962"/>
      <c r="P77" s="963"/>
      <c r="Q77" s="965">
        <v>
366</v>
      </c>
      <c r="R77" s="966"/>
      <c r="S77" s="966"/>
      <c r="T77" s="966"/>
      <c r="U77" s="967"/>
      <c r="V77" s="968">
        <v>
338</v>
      </c>
      <c r="W77" s="966"/>
      <c r="X77" s="966"/>
      <c r="Y77" s="966"/>
      <c r="Z77" s="967"/>
      <c r="AA77" s="968">
        <v>
28</v>
      </c>
      <c r="AB77" s="966"/>
      <c r="AC77" s="966"/>
      <c r="AD77" s="966"/>
      <c r="AE77" s="967"/>
      <c r="AF77" s="968">
        <v>
28</v>
      </c>
      <c r="AG77" s="966"/>
      <c r="AH77" s="966"/>
      <c r="AI77" s="966"/>
      <c r="AJ77" s="967"/>
      <c r="AK77" s="968">
        <v>
25</v>
      </c>
      <c r="AL77" s="966"/>
      <c r="AM77" s="966"/>
      <c r="AN77" s="966"/>
      <c r="AO77" s="967"/>
      <c r="AP77" s="968" t="s">
        <v>
594</v>
      </c>
      <c r="AQ77" s="966"/>
      <c r="AR77" s="966"/>
      <c r="AS77" s="966"/>
      <c r="AT77" s="967"/>
      <c r="AU77" s="968" t="s">
        <v>
594</v>
      </c>
      <c r="AV77" s="966"/>
      <c r="AW77" s="966"/>
      <c r="AX77" s="966"/>
      <c r="AY77" s="967"/>
      <c r="AZ77" s="959"/>
      <c r="BA77" s="959"/>
      <c r="BB77" s="959"/>
      <c r="BC77" s="959"/>
      <c r="BD77" s="960"/>
      <c r="BE77" s="231"/>
      <c r="BF77" s="231"/>
      <c r="BG77" s="231"/>
      <c r="BH77" s="231"/>
      <c r="BI77" s="231"/>
      <c r="BJ77" s="231"/>
      <c r="BK77" s="231"/>
      <c r="BL77" s="231"/>
      <c r="BM77" s="231"/>
      <c r="BN77" s="231"/>
      <c r="BO77" s="231"/>
      <c r="BP77" s="231"/>
      <c r="BQ77" s="228">
        <v>
71</v>
      </c>
      <c r="BR77" s="233"/>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0"/>
    </row>
    <row r="78" spans="1:131" ht="26.25" customHeight="1" x14ac:dyDescent="0.15">
      <c r="A78" s="228">
        <v>
11</v>
      </c>
      <c r="B78" s="961" t="s">
        <v>
605</v>
      </c>
      <c r="C78" s="962"/>
      <c r="D78" s="962"/>
      <c r="E78" s="962"/>
      <c r="F78" s="962"/>
      <c r="G78" s="962"/>
      <c r="H78" s="962"/>
      <c r="I78" s="962"/>
      <c r="J78" s="962"/>
      <c r="K78" s="962"/>
      <c r="L78" s="962"/>
      <c r="M78" s="962"/>
      <c r="N78" s="962"/>
      <c r="O78" s="962"/>
      <c r="P78" s="963"/>
      <c r="Q78" s="964">
        <v>
18</v>
      </c>
      <c r="R78" s="958"/>
      <c r="S78" s="958"/>
      <c r="T78" s="958"/>
      <c r="U78" s="958"/>
      <c r="V78" s="958">
        <v>
13</v>
      </c>
      <c r="W78" s="958"/>
      <c r="X78" s="958"/>
      <c r="Y78" s="958"/>
      <c r="Z78" s="958"/>
      <c r="AA78" s="958">
        <v>
5</v>
      </c>
      <c r="AB78" s="958"/>
      <c r="AC78" s="958"/>
      <c r="AD78" s="958"/>
      <c r="AE78" s="958"/>
      <c r="AF78" s="958">
        <v>
5</v>
      </c>
      <c r="AG78" s="958"/>
      <c r="AH78" s="958"/>
      <c r="AI78" s="958"/>
      <c r="AJ78" s="958"/>
      <c r="AK78" s="958">
        <v>
5</v>
      </c>
      <c r="AL78" s="958"/>
      <c r="AM78" s="958"/>
      <c r="AN78" s="958"/>
      <c r="AO78" s="958"/>
      <c r="AP78" s="958" t="s">
        <v>
594</v>
      </c>
      <c r="AQ78" s="958"/>
      <c r="AR78" s="958"/>
      <c r="AS78" s="958"/>
      <c r="AT78" s="958"/>
      <c r="AU78" s="958" t="s">
        <v>
594</v>
      </c>
      <c r="AV78" s="958"/>
      <c r="AW78" s="958"/>
      <c r="AX78" s="958"/>
      <c r="AY78" s="958"/>
      <c r="AZ78" s="959"/>
      <c r="BA78" s="959"/>
      <c r="BB78" s="959"/>
      <c r="BC78" s="959"/>
      <c r="BD78" s="960"/>
      <c r="BE78" s="231"/>
      <c r="BF78" s="231"/>
      <c r="BG78" s="231"/>
      <c r="BH78" s="231"/>
      <c r="BI78" s="231"/>
      <c r="BJ78" s="220"/>
      <c r="BK78" s="220"/>
      <c r="BL78" s="220"/>
      <c r="BM78" s="220"/>
      <c r="BN78" s="220"/>
      <c r="BO78" s="231"/>
      <c r="BP78" s="231"/>
      <c r="BQ78" s="228">
        <v>
72</v>
      </c>
      <c r="BR78" s="233"/>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0"/>
    </row>
    <row r="79" spans="1:131" ht="26.25" customHeight="1" x14ac:dyDescent="0.15">
      <c r="A79" s="228">
        <v>
12</v>
      </c>
      <c r="B79" s="961" t="s">
        <v>
606</v>
      </c>
      <c r="C79" s="962"/>
      <c r="D79" s="962"/>
      <c r="E79" s="962"/>
      <c r="F79" s="962"/>
      <c r="G79" s="962"/>
      <c r="H79" s="962"/>
      <c r="I79" s="962"/>
      <c r="J79" s="962"/>
      <c r="K79" s="962"/>
      <c r="L79" s="962"/>
      <c r="M79" s="962"/>
      <c r="N79" s="962"/>
      <c r="O79" s="962"/>
      <c r="P79" s="963"/>
      <c r="Q79" s="964">
        <v>
187</v>
      </c>
      <c r="R79" s="958"/>
      <c r="S79" s="958"/>
      <c r="T79" s="958"/>
      <c r="U79" s="958"/>
      <c r="V79" s="958">
        <v>
182</v>
      </c>
      <c r="W79" s="958"/>
      <c r="X79" s="958"/>
      <c r="Y79" s="958"/>
      <c r="Z79" s="958"/>
      <c r="AA79" s="958">
        <v>
5</v>
      </c>
      <c r="AB79" s="958"/>
      <c r="AC79" s="958"/>
      <c r="AD79" s="958"/>
      <c r="AE79" s="958"/>
      <c r="AF79" s="958">
        <v>
5</v>
      </c>
      <c r="AG79" s="958"/>
      <c r="AH79" s="958"/>
      <c r="AI79" s="958"/>
      <c r="AJ79" s="958"/>
      <c r="AK79" s="958">
        <v>
8</v>
      </c>
      <c r="AL79" s="958"/>
      <c r="AM79" s="958"/>
      <c r="AN79" s="958"/>
      <c r="AO79" s="958"/>
      <c r="AP79" s="958" t="s">
        <v>
594</v>
      </c>
      <c r="AQ79" s="958"/>
      <c r="AR79" s="958"/>
      <c r="AS79" s="958"/>
      <c r="AT79" s="958"/>
      <c r="AU79" s="958" t="s">
        <v>
594</v>
      </c>
      <c r="AV79" s="958"/>
      <c r="AW79" s="958"/>
      <c r="AX79" s="958"/>
      <c r="AY79" s="958"/>
      <c r="AZ79" s="959"/>
      <c r="BA79" s="959"/>
      <c r="BB79" s="959"/>
      <c r="BC79" s="959"/>
      <c r="BD79" s="960"/>
      <c r="BE79" s="231"/>
      <c r="BF79" s="231"/>
      <c r="BG79" s="231"/>
      <c r="BH79" s="231"/>
      <c r="BI79" s="231"/>
      <c r="BJ79" s="220"/>
      <c r="BK79" s="220"/>
      <c r="BL79" s="220"/>
      <c r="BM79" s="220"/>
      <c r="BN79" s="220"/>
      <c r="BO79" s="231"/>
      <c r="BP79" s="231"/>
      <c r="BQ79" s="228">
        <v>
73</v>
      </c>
      <c r="BR79" s="233"/>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0"/>
    </row>
    <row r="80" spans="1:131" ht="26.25" customHeight="1" x14ac:dyDescent="0.15">
      <c r="A80" s="228">
        <v>
13</v>
      </c>
      <c r="B80" s="961" t="s">
        <v>
607</v>
      </c>
      <c r="C80" s="962"/>
      <c r="D80" s="962"/>
      <c r="E80" s="962"/>
      <c r="F80" s="962"/>
      <c r="G80" s="962"/>
      <c r="H80" s="962"/>
      <c r="I80" s="962"/>
      <c r="J80" s="962"/>
      <c r="K80" s="962"/>
      <c r="L80" s="962"/>
      <c r="M80" s="962"/>
      <c r="N80" s="962"/>
      <c r="O80" s="962"/>
      <c r="P80" s="963"/>
      <c r="Q80" s="964">
        <v>
3676</v>
      </c>
      <c r="R80" s="958"/>
      <c r="S80" s="958"/>
      <c r="T80" s="958"/>
      <c r="U80" s="958"/>
      <c r="V80" s="958">
        <v>
3460</v>
      </c>
      <c r="W80" s="958"/>
      <c r="X80" s="958"/>
      <c r="Y80" s="958"/>
      <c r="Z80" s="958"/>
      <c r="AA80" s="958">
        <v>
216</v>
      </c>
      <c r="AB80" s="958"/>
      <c r="AC80" s="958"/>
      <c r="AD80" s="958"/>
      <c r="AE80" s="958"/>
      <c r="AF80" s="958">
        <v>
5121</v>
      </c>
      <c r="AG80" s="958"/>
      <c r="AH80" s="958"/>
      <c r="AI80" s="958"/>
      <c r="AJ80" s="958"/>
      <c r="AK80" s="958" t="s">
        <v>
594</v>
      </c>
      <c r="AL80" s="958"/>
      <c r="AM80" s="958"/>
      <c r="AN80" s="958"/>
      <c r="AO80" s="958"/>
      <c r="AP80" s="958">
        <v>
2913</v>
      </c>
      <c r="AQ80" s="958"/>
      <c r="AR80" s="958"/>
      <c r="AS80" s="958"/>
      <c r="AT80" s="958"/>
      <c r="AU80" s="958" t="s">
        <v>
594</v>
      </c>
      <c r="AV80" s="958"/>
      <c r="AW80" s="958"/>
      <c r="AX80" s="958"/>
      <c r="AY80" s="958"/>
      <c r="AZ80" s="959"/>
      <c r="BA80" s="959"/>
      <c r="BB80" s="959"/>
      <c r="BC80" s="959"/>
      <c r="BD80" s="960"/>
      <c r="BE80" s="231"/>
      <c r="BF80" s="231"/>
      <c r="BG80" s="231"/>
      <c r="BH80" s="231"/>
      <c r="BI80" s="231"/>
      <c r="BJ80" s="231"/>
      <c r="BK80" s="231"/>
      <c r="BL80" s="231"/>
      <c r="BM80" s="231"/>
      <c r="BN80" s="231"/>
      <c r="BO80" s="231"/>
      <c r="BP80" s="231"/>
      <c r="BQ80" s="228">
        <v>
74</v>
      </c>
      <c r="BR80" s="233"/>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0"/>
    </row>
    <row r="81" spans="1:131" ht="26.25" customHeight="1" x14ac:dyDescent="0.15">
      <c r="A81" s="228">
        <v>
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1"/>
      <c r="BF81" s="231"/>
      <c r="BG81" s="231"/>
      <c r="BH81" s="231"/>
      <c r="BI81" s="231"/>
      <c r="BJ81" s="231"/>
      <c r="BK81" s="231"/>
      <c r="BL81" s="231"/>
      <c r="BM81" s="231"/>
      <c r="BN81" s="231"/>
      <c r="BO81" s="231"/>
      <c r="BP81" s="231"/>
      <c r="BQ81" s="228">
        <v>
75</v>
      </c>
      <c r="BR81" s="233"/>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0"/>
    </row>
    <row r="82" spans="1:131" ht="26.25" customHeight="1" x14ac:dyDescent="0.15">
      <c r="A82" s="228">
        <v>
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1"/>
      <c r="BF82" s="231"/>
      <c r="BG82" s="231"/>
      <c r="BH82" s="231"/>
      <c r="BI82" s="231"/>
      <c r="BJ82" s="231"/>
      <c r="BK82" s="231"/>
      <c r="BL82" s="231"/>
      <c r="BM82" s="231"/>
      <c r="BN82" s="231"/>
      <c r="BO82" s="231"/>
      <c r="BP82" s="231"/>
      <c r="BQ82" s="228">
        <v>
76</v>
      </c>
      <c r="BR82" s="233"/>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0"/>
    </row>
    <row r="83" spans="1:131" ht="26.25" customHeight="1" x14ac:dyDescent="0.15">
      <c r="A83" s="228">
        <v>
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1"/>
      <c r="BF83" s="231"/>
      <c r="BG83" s="231"/>
      <c r="BH83" s="231"/>
      <c r="BI83" s="231"/>
      <c r="BJ83" s="231"/>
      <c r="BK83" s="231"/>
      <c r="BL83" s="231"/>
      <c r="BM83" s="231"/>
      <c r="BN83" s="231"/>
      <c r="BO83" s="231"/>
      <c r="BP83" s="231"/>
      <c r="BQ83" s="228">
        <v>
77</v>
      </c>
      <c r="BR83" s="233"/>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0"/>
    </row>
    <row r="84" spans="1:131" ht="26.25" customHeight="1" x14ac:dyDescent="0.15">
      <c r="A84" s="228">
        <v>
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1"/>
      <c r="BF84" s="231"/>
      <c r="BG84" s="231"/>
      <c r="BH84" s="231"/>
      <c r="BI84" s="231"/>
      <c r="BJ84" s="231"/>
      <c r="BK84" s="231"/>
      <c r="BL84" s="231"/>
      <c r="BM84" s="231"/>
      <c r="BN84" s="231"/>
      <c r="BO84" s="231"/>
      <c r="BP84" s="231"/>
      <c r="BQ84" s="228">
        <v>
78</v>
      </c>
      <c r="BR84" s="233"/>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0"/>
    </row>
    <row r="85" spans="1:131" ht="26.25" customHeight="1" x14ac:dyDescent="0.15">
      <c r="A85" s="228">
        <v>
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1"/>
      <c r="BF85" s="231"/>
      <c r="BG85" s="231"/>
      <c r="BH85" s="231"/>
      <c r="BI85" s="231"/>
      <c r="BJ85" s="231"/>
      <c r="BK85" s="231"/>
      <c r="BL85" s="231"/>
      <c r="BM85" s="231"/>
      <c r="BN85" s="231"/>
      <c r="BO85" s="231"/>
      <c r="BP85" s="231"/>
      <c r="BQ85" s="228">
        <v>
79</v>
      </c>
      <c r="BR85" s="233"/>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0"/>
    </row>
    <row r="86" spans="1:131" ht="26.25" customHeight="1" x14ac:dyDescent="0.15">
      <c r="A86" s="228">
        <v>
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1"/>
      <c r="BF86" s="231"/>
      <c r="BG86" s="231"/>
      <c r="BH86" s="231"/>
      <c r="BI86" s="231"/>
      <c r="BJ86" s="231"/>
      <c r="BK86" s="231"/>
      <c r="BL86" s="231"/>
      <c r="BM86" s="231"/>
      <c r="BN86" s="231"/>
      <c r="BO86" s="231"/>
      <c r="BP86" s="231"/>
      <c r="BQ86" s="228">
        <v>
80</v>
      </c>
      <c r="BR86" s="233"/>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0"/>
    </row>
    <row r="87" spans="1:131" ht="26.25" customHeight="1" x14ac:dyDescent="0.15">
      <c r="A87" s="234">
        <v>
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1"/>
      <c r="BF87" s="231"/>
      <c r="BG87" s="231"/>
      <c r="BH87" s="231"/>
      <c r="BI87" s="231"/>
      <c r="BJ87" s="231"/>
      <c r="BK87" s="231"/>
      <c r="BL87" s="231"/>
      <c r="BM87" s="231"/>
      <c r="BN87" s="231"/>
      <c r="BO87" s="231"/>
      <c r="BP87" s="231"/>
      <c r="BQ87" s="228">
        <v>
81</v>
      </c>
      <c r="BR87" s="233"/>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0"/>
    </row>
    <row r="88" spans="1:131" ht="26.25" customHeight="1" thickBot="1" x14ac:dyDescent="0.2">
      <c r="A88" s="230" t="s">
        <v>
394</v>
      </c>
      <c r="B88" s="924" t="s">
        <v>
425</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
14295</v>
      </c>
      <c r="AG88" s="946"/>
      <c r="AH88" s="946"/>
      <c r="AI88" s="946"/>
      <c r="AJ88" s="946"/>
      <c r="AK88" s="950"/>
      <c r="AL88" s="950"/>
      <c r="AM88" s="950"/>
      <c r="AN88" s="950"/>
      <c r="AO88" s="950"/>
      <c r="AP88" s="946">
        <v>
7478</v>
      </c>
      <c r="AQ88" s="946"/>
      <c r="AR88" s="946"/>
      <c r="AS88" s="946"/>
      <c r="AT88" s="946"/>
      <c r="AU88" s="946">
        <v>
3619</v>
      </c>
      <c r="AV88" s="946"/>
      <c r="AW88" s="946"/>
      <c r="AX88" s="946"/>
      <c r="AY88" s="946"/>
      <c r="AZ88" s="947"/>
      <c r="BA88" s="947"/>
      <c r="BB88" s="947"/>
      <c r="BC88" s="947"/>
      <c r="BD88" s="948"/>
      <c r="BE88" s="231"/>
      <c r="BF88" s="231"/>
      <c r="BG88" s="231"/>
      <c r="BH88" s="231"/>
      <c r="BI88" s="231"/>
      <c r="BJ88" s="231"/>
      <c r="BK88" s="231"/>
      <c r="BL88" s="231"/>
      <c r="BM88" s="231"/>
      <c r="BN88" s="231"/>
      <c r="BO88" s="231"/>
      <c r="BP88" s="231"/>
      <c r="BQ88" s="228">
        <v>
82</v>
      </c>
      <c r="BR88" s="233"/>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
83</v>
      </c>
      <c r="BR89" s="233"/>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
84</v>
      </c>
      <c r="BR90" s="233"/>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
85</v>
      </c>
      <c r="BR91" s="233"/>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
86</v>
      </c>
      <c r="BR92" s="233"/>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
87</v>
      </c>
      <c r="BR93" s="233"/>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
88</v>
      </c>
      <c r="BR94" s="233"/>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
89</v>
      </c>
      <c r="BR95" s="233"/>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
90</v>
      </c>
      <c r="BR96" s="233"/>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
91</v>
      </c>
      <c r="BR97" s="233"/>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
92</v>
      </c>
      <c r="BR98" s="233"/>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
93</v>
      </c>
      <c r="BR99" s="233"/>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
94</v>
      </c>
      <c r="BR100" s="233"/>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
95</v>
      </c>
      <c r="BR101" s="233"/>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
394</v>
      </c>
      <c r="BR102" s="924" t="s">
        <v>
426</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
SUM(CR7:CV9)</f>
        <v>
488</v>
      </c>
      <c r="CS102" s="940"/>
      <c r="CT102" s="940"/>
      <c r="CU102" s="940"/>
      <c r="CV102" s="941"/>
      <c r="CW102" s="939" t="s">
        <v>
594</v>
      </c>
      <c r="CX102" s="940"/>
      <c r="CY102" s="940"/>
      <c r="CZ102" s="940"/>
      <c r="DA102" s="941"/>
      <c r="DB102" s="939" t="s">
        <v>
594</v>
      </c>
      <c r="DC102" s="940"/>
      <c r="DD102" s="940"/>
      <c r="DE102" s="940"/>
      <c r="DF102" s="941"/>
      <c r="DG102" s="939" t="s">
        <v>
594</v>
      </c>
      <c r="DH102" s="940"/>
      <c r="DI102" s="940"/>
      <c r="DJ102" s="940"/>
      <c r="DK102" s="941"/>
      <c r="DL102" s="939" t="s">
        <v>
594</v>
      </c>
      <c r="DM102" s="940"/>
      <c r="DN102" s="940"/>
      <c r="DO102" s="940"/>
      <c r="DP102" s="941"/>
      <c r="DQ102" s="939" t="s">
        <v>
594</v>
      </c>
      <c r="DR102" s="940"/>
      <c r="DS102" s="940"/>
      <c r="DT102" s="940"/>
      <c r="DU102" s="941"/>
      <c r="DV102" s="924"/>
      <c r="DW102" s="925"/>
      <c r="DX102" s="925"/>
      <c r="DY102" s="925"/>
      <c r="DZ102" s="926"/>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27" t="s">
        <v>
427</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28" t="s">
        <v>
428</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
429</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
430</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29" t="s">
        <v>
431</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
432</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0" customFormat="1" ht="26.25" customHeight="1" x14ac:dyDescent="0.15">
      <c r="A109" s="882" t="s">
        <v>
433</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
434</v>
      </c>
      <c r="AB109" s="883"/>
      <c r="AC109" s="883"/>
      <c r="AD109" s="883"/>
      <c r="AE109" s="884"/>
      <c r="AF109" s="885" t="s">
        <v>
435</v>
      </c>
      <c r="AG109" s="883"/>
      <c r="AH109" s="883"/>
      <c r="AI109" s="883"/>
      <c r="AJ109" s="884"/>
      <c r="AK109" s="885" t="s">
        <v>
309</v>
      </c>
      <c r="AL109" s="883"/>
      <c r="AM109" s="883"/>
      <c r="AN109" s="883"/>
      <c r="AO109" s="884"/>
      <c r="AP109" s="885" t="s">
        <v>
436</v>
      </c>
      <c r="AQ109" s="883"/>
      <c r="AR109" s="883"/>
      <c r="AS109" s="883"/>
      <c r="AT109" s="916"/>
      <c r="AU109" s="882" t="s">
        <v>
433</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
434</v>
      </c>
      <c r="BR109" s="883"/>
      <c r="BS109" s="883"/>
      <c r="BT109" s="883"/>
      <c r="BU109" s="884"/>
      <c r="BV109" s="885" t="s">
        <v>
435</v>
      </c>
      <c r="BW109" s="883"/>
      <c r="BX109" s="883"/>
      <c r="BY109" s="883"/>
      <c r="BZ109" s="884"/>
      <c r="CA109" s="885" t="s">
        <v>
309</v>
      </c>
      <c r="CB109" s="883"/>
      <c r="CC109" s="883"/>
      <c r="CD109" s="883"/>
      <c r="CE109" s="884"/>
      <c r="CF109" s="923" t="s">
        <v>
436</v>
      </c>
      <c r="CG109" s="923"/>
      <c r="CH109" s="923"/>
      <c r="CI109" s="923"/>
      <c r="CJ109" s="923"/>
      <c r="CK109" s="885" t="s">
        <v>
437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
434</v>
      </c>
      <c r="DH109" s="883"/>
      <c r="DI109" s="883"/>
      <c r="DJ109" s="883"/>
      <c r="DK109" s="884"/>
      <c r="DL109" s="885" t="s">
        <v>
435</v>
      </c>
      <c r="DM109" s="883"/>
      <c r="DN109" s="883"/>
      <c r="DO109" s="883"/>
      <c r="DP109" s="884"/>
      <c r="DQ109" s="885" t="s">
        <v>
309</v>
      </c>
      <c r="DR109" s="883"/>
      <c r="DS109" s="883"/>
      <c r="DT109" s="883"/>
      <c r="DU109" s="884"/>
      <c r="DV109" s="885" t="s">
        <v>
436</v>
      </c>
      <c r="DW109" s="883"/>
      <c r="DX109" s="883"/>
      <c r="DY109" s="883"/>
      <c r="DZ109" s="916"/>
    </row>
    <row r="110" spans="1:131" s="220" customFormat="1" ht="26.25" customHeight="1" x14ac:dyDescent="0.15">
      <c r="A110" s="796" t="s">
        <v>
438</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
2877671</v>
      </c>
      <c r="AB110" s="876"/>
      <c r="AC110" s="876"/>
      <c r="AD110" s="876"/>
      <c r="AE110" s="877"/>
      <c r="AF110" s="878">
        <v>
2855721</v>
      </c>
      <c r="AG110" s="876"/>
      <c r="AH110" s="876"/>
      <c r="AI110" s="876"/>
      <c r="AJ110" s="877"/>
      <c r="AK110" s="878">
        <v>
3080297</v>
      </c>
      <c r="AL110" s="876"/>
      <c r="AM110" s="876"/>
      <c r="AN110" s="876"/>
      <c r="AO110" s="877"/>
      <c r="AP110" s="879">
        <v>
10.6</v>
      </c>
      <c r="AQ110" s="880"/>
      <c r="AR110" s="880"/>
      <c r="AS110" s="880"/>
      <c r="AT110" s="881"/>
      <c r="AU110" s="917" t="s">
        <v>
75</v>
      </c>
      <c r="AV110" s="918"/>
      <c r="AW110" s="918"/>
      <c r="AX110" s="918"/>
      <c r="AY110" s="918"/>
      <c r="AZ110" s="847" t="s">
        <v>
439</v>
      </c>
      <c r="BA110" s="797"/>
      <c r="BB110" s="797"/>
      <c r="BC110" s="797"/>
      <c r="BD110" s="797"/>
      <c r="BE110" s="797"/>
      <c r="BF110" s="797"/>
      <c r="BG110" s="797"/>
      <c r="BH110" s="797"/>
      <c r="BI110" s="797"/>
      <c r="BJ110" s="797"/>
      <c r="BK110" s="797"/>
      <c r="BL110" s="797"/>
      <c r="BM110" s="797"/>
      <c r="BN110" s="797"/>
      <c r="BO110" s="797"/>
      <c r="BP110" s="798"/>
      <c r="BQ110" s="848">
        <v>
31054677</v>
      </c>
      <c r="BR110" s="829"/>
      <c r="BS110" s="829"/>
      <c r="BT110" s="829"/>
      <c r="BU110" s="829"/>
      <c r="BV110" s="829">
        <v>
31614573</v>
      </c>
      <c r="BW110" s="829"/>
      <c r="BX110" s="829"/>
      <c r="BY110" s="829"/>
      <c r="BZ110" s="829"/>
      <c r="CA110" s="829">
        <v>
31159440</v>
      </c>
      <c r="CB110" s="829"/>
      <c r="CC110" s="829"/>
      <c r="CD110" s="829"/>
      <c r="CE110" s="829"/>
      <c r="CF110" s="853">
        <v>
107</v>
      </c>
      <c r="CG110" s="854"/>
      <c r="CH110" s="854"/>
      <c r="CI110" s="854"/>
      <c r="CJ110" s="854"/>
      <c r="CK110" s="913" t="s">
        <v>
440</v>
      </c>
      <c r="CL110" s="806"/>
      <c r="CM110" s="847" t="s">
        <v>
441</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v>
708405</v>
      </c>
      <c r="DH110" s="829"/>
      <c r="DI110" s="829"/>
      <c r="DJ110" s="829"/>
      <c r="DK110" s="829"/>
      <c r="DL110" s="829">
        <v>
644005</v>
      </c>
      <c r="DM110" s="829"/>
      <c r="DN110" s="829"/>
      <c r="DO110" s="829"/>
      <c r="DP110" s="829"/>
      <c r="DQ110" s="829">
        <v>
579605</v>
      </c>
      <c r="DR110" s="829"/>
      <c r="DS110" s="829"/>
      <c r="DT110" s="829"/>
      <c r="DU110" s="829"/>
      <c r="DV110" s="830">
        <v>
2</v>
      </c>
      <c r="DW110" s="830"/>
      <c r="DX110" s="830"/>
      <c r="DY110" s="830"/>
      <c r="DZ110" s="831"/>
    </row>
    <row r="111" spans="1:131" s="220" customFormat="1" ht="26.25" customHeight="1" x14ac:dyDescent="0.15">
      <c r="A111" s="761" t="s">
        <v>
442</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
396</v>
      </c>
      <c r="AB111" s="906"/>
      <c r="AC111" s="906"/>
      <c r="AD111" s="906"/>
      <c r="AE111" s="907"/>
      <c r="AF111" s="908" t="s">
        <v>
443</v>
      </c>
      <c r="AG111" s="906"/>
      <c r="AH111" s="906"/>
      <c r="AI111" s="906"/>
      <c r="AJ111" s="907"/>
      <c r="AK111" s="908" t="s">
        <v>
396</v>
      </c>
      <c r="AL111" s="906"/>
      <c r="AM111" s="906"/>
      <c r="AN111" s="906"/>
      <c r="AO111" s="907"/>
      <c r="AP111" s="909" t="s">
        <v>
443</v>
      </c>
      <c r="AQ111" s="910"/>
      <c r="AR111" s="910"/>
      <c r="AS111" s="910"/>
      <c r="AT111" s="911"/>
      <c r="AU111" s="919"/>
      <c r="AV111" s="920"/>
      <c r="AW111" s="920"/>
      <c r="AX111" s="920"/>
      <c r="AY111" s="920"/>
      <c r="AZ111" s="804" t="s">
        <v>
444</v>
      </c>
      <c r="BA111" s="739"/>
      <c r="BB111" s="739"/>
      <c r="BC111" s="739"/>
      <c r="BD111" s="739"/>
      <c r="BE111" s="739"/>
      <c r="BF111" s="739"/>
      <c r="BG111" s="739"/>
      <c r="BH111" s="739"/>
      <c r="BI111" s="739"/>
      <c r="BJ111" s="739"/>
      <c r="BK111" s="739"/>
      <c r="BL111" s="739"/>
      <c r="BM111" s="739"/>
      <c r="BN111" s="739"/>
      <c r="BO111" s="739"/>
      <c r="BP111" s="740"/>
      <c r="BQ111" s="776">
        <v>
1154847</v>
      </c>
      <c r="BR111" s="777"/>
      <c r="BS111" s="777"/>
      <c r="BT111" s="777"/>
      <c r="BU111" s="777"/>
      <c r="BV111" s="777">
        <v>
1080759</v>
      </c>
      <c r="BW111" s="777"/>
      <c r="BX111" s="777"/>
      <c r="BY111" s="777"/>
      <c r="BZ111" s="777"/>
      <c r="CA111" s="777">
        <v>
1006670</v>
      </c>
      <c r="CB111" s="777"/>
      <c r="CC111" s="777"/>
      <c r="CD111" s="777"/>
      <c r="CE111" s="777"/>
      <c r="CF111" s="862">
        <v>
3.5</v>
      </c>
      <c r="CG111" s="863"/>
      <c r="CH111" s="863"/>
      <c r="CI111" s="863"/>
      <c r="CJ111" s="863"/>
      <c r="CK111" s="914"/>
      <c r="CL111" s="808"/>
      <c r="CM111" s="804" t="s">
        <v>
445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
443</v>
      </c>
      <c r="DH111" s="777"/>
      <c r="DI111" s="777"/>
      <c r="DJ111" s="777"/>
      <c r="DK111" s="777"/>
      <c r="DL111" s="777" t="s">
        <v>
396</v>
      </c>
      <c r="DM111" s="777"/>
      <c r="DN111" s="777"/>
      <c r="DO111" s="777"/>
      <c r="DP111" s="777"/>
      <c r="DQ111" s="777" t="s">
        <v>
396</v>
      </c>
      <c r="DR111" s="777"/>
      <c r="DS111" s="777"/>
      <c r="DT111" s="777"/>
      <c r="DU111" s="777"/>
      <c r="DV111" s="783" t="s">
        <v>
443</v>
      </c>
      <c r="DW111" s="783"/>
      <c r="DX111" s="783"/>
      <c r="DY111" s="783"/>
      <c r="DZ111" s="784"/>
    </row>
    <row r="112" spans="1:131" s="220" customFormat="1" ht="26.25" customHeight="1" x14ac:dyDescent="0.15">
      <c r="A112" s="899" t="s">
        <v>
446</v>
      </c>
      <c r="B112" s="900"/>
      <c r="C112" s="739" t="s">
        <v>
447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
396</v>
      </c>
      <c r="AB112" s="767"/>
      <c r="AC112" s="767"/>
      <c r="AD112" s="767"/>
      <c r="AE112" s="768"/>
      <c r="AF112" s="769" t="s">
        <v>
448</v>
      </c>
      <c r="AG112" s="767"/>
      <c r="AH112" s="767"/>
      <c r="AI112" s="767"/>
      <c r="AJ112" s="768"/>
      <c r="AK112" s="769" t="s">
        <v>
448</v>
      </c>
      <c r="AL112" s="767"/>
      <c r="AM112" s="767"/>
      <c r="AN112" s="767"/>
      <c r="AO112" s="768"/>
      <c r="AP112" s="811" t="s">
        <v>
443</v>
      </c>
      <c r="AQ112" s="812"/>
      <c r="AR112" s="812"/>
      <c r="AS112" s="812"/>
      <c r="AT112" s="813"/>
      <c r="AU112" s="919"/>
      <c r="AV112" s="920"/>
      <c r="AW112" s="920"/>
      <c r="AX112" s="920"/>
      <c r="AY112" s="920"/>
      <c r="AZ112" s="804" t="s">
        <v>
449</v>
      </c>
      <c r="BA112" s="739"/>
      <c r="BB112" s="739"/>
      <c r="BC112" s="739"/>
      <c r="BD112" s="739"/>
      <c r="BE112" s="739"/>
      <c r="BF112" s="739"/>
      <c r="BG112" s="739"/>
      <c r="BH112" s="739"/>
      <c r="BI112" s="739"/>
      <c r="BJ112" s="739"/>
      <c r="BK112" s="739"/>
      <c r="BL112" s="739"/>
      <c r="BM112" s="739"/>
      <c r="BN112" s="739"/>
      <c r="BO112" s="739"/>
      <c r="BP112" s="740"/>
      <c r="BQ112" s="776">
        <v>
851696</v>
      </c>
      <c r="BR112" s="777"/>
      <c r="BS112" s="777"/>
      <c r="BT112" s="777"/>
      <c r="BU112" s="777"/>
      <c r="BV112" s="777">
        <v>
834078</v>
      </c>
      <c r="BW112" s="777"/>
      <c r="BX112" s="777"/>
      <c r="BY112" s="777"/>
      <c r="BZ112" s="777"/>
      <c r="CA112" s="777">
        <v>
822342</v>
      </c>
      <c r="CB112" s="777"/>
      <c r="CC112" s="777"/>
      <c r="CD112" s="777"/>
      <c r="CE112" s="777"/>
      <c r="CF112" s="862">
        <v>
2.8</v>
      </c>
      <c r="CG112" s="863"/>
      <c r="CH112" s="863"/>
      <c r="CI112" s="863"/>
      <c r="CJ112" s="863"/>
      <c r="CK112" s="914"/>
      <c r="CL112" s="808"/>
      <c r="CM112" s="804" t="s">
        <v>
450</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v>
398000</v>
      </c>
      <c r="DH112" s="777"/>
      <c r="DI112" s="777"/>
      <c r="DJ112" s="777"/>
      <c r="DK112" s="777"/>
      <c r="DL112" s="777">
        <v>
398000</v>
      </c>
      <c r="DM112" s="777"/>
      <c r="DN112" s="777"/>
      <c r="DO112" s="777"/>
      <c r="DP112" s="777"/>
      <c r="DQ112" s="777">
        <v>
398000</v>
      </c>
      <c r="DR112" s="777"/>
      <c r="DS112" s="777"/>
      <c r="DT112" s="777"/>
      <c r="DU112" s="777"/>
      <c r="DV112" s="783">
        <v>
1.4</v>
      </c>
      <c r="DW112" s="783"/>
      <c r="DX112" s="783"/>
      <c r="DY112" s="783"/>
      <c r="DZ112" s="784"/>
    </row>
    <row r="113" spans="1:130" s="220" customFormat="1" ht="26.25" customHeight="1" x14ac:dyDescent="0.15">
      <c r="A113" s="901"/>
      <c r="B113" s="902"/>
      <c r="C113" s="739" t="s">
        <v>
451</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
95810</v>
      </c>
      <c r="AB113" s="906"/>
      <c r="AC113" s="906"/>
      <c r="AD113" s="906"/>
      <c r="AE113" s="907"/>
      <c r="AF113" s="908">
        <v>
94634</v>
      </c>
      <c r="AG113" s="906"/>
      <c r="AH113" s="906"/>
      <c r="AI113" s="906"/>
      <c r="AJ113" s="907"/>
      <c r="AK113" s="908">
        <v>
91679</v>
      </c>
      <c r="AL113" s="906"/>
      <c r="AM113" s="906"/>
      <c r="AN113" s="906"/>
      <c r="AO113" s="907"/>
      <c r="AP113" s="909">
        <v>
0.3</v>
      </c>
      <c r="AQ113" s="910"/>
      <c r="AR113" s="910"/>
      <c r="AS113" s="910"/>
      <c r="AT113" s="911"/>
      <c r="AU113" s="919"/>
      <c r="AV113" s="920"/>
      <c r="AW113" s="920"/>
      <c r="AX113" s="920"/>
      <c r="AY113" s="920"/>
      <c r="AZ113" s="804" t="s">
        <v>
452</v>
      </c>
      <c r="BA113" s="739"/>
      <c r="BB113" s="739"/>
      <c r="BC113" s="739"/>
      <c r="BD113" s="739"/>
      <c r="BE113" s="739"/>
      <c r="BF113" s="739"/>
      <c r="BG113" s="739"/>
      <c r="BH113" s="739"/>
      <c r="BI113" s="739"/>
      <c r="BJ113" s="739"/>
      <c r="BK113" s="739"/>
      <c r="BL113" s="739"/>
      <c r="BM113" s="739"/>
      <c r="BN113" s="739"/>
      <c r="BO113" s="739"/>
      <c r="BP113" s="740"/>
      <c r="BQ113" s="776">
        <v>
4051141</v>
      </c>
      <c r="BR113" s="777"/>
      <c r="BS113" s="777"/>
      <c r="BT113" s="777"/>
      <c r="BU113" s="777"/>
      <c r="BV113" s="777">
        <v>
3839328</v>
      </c>
      <c r="BW113" s="777"/>
      <c r="BX113" s="777"/>
      <c r="BY113" s="777"/>
      <c r="BZ113" s="777"/>
      <c r="CA113" s="777">
        <v>
3619853</v>
      </c>
      <c r="CB113" s="777"/>
      <c r="CC113" s="777"/>
      <c r="CD113" s="777"/>
      <c r="CE113" s="777"/>
      <c r="CF113" s="862">
        <v>
12.4</v>
      </c>
      <c r="CG113" s="863"/>
      <c r="CH113" s="863"/>
      <c r="CI113" s="863"/>
      <c r="CJ113" s="863"/>
      <c r="CK113" s="914"/>
      <c r="CL113" s="808"/>
      <c r="CM113" s="804" t="s">
        <v>
453</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v>
48442</v>
      </c>
      <c r="DH113" s="767"/>
      <c r="DI113" s="767"/>
      <c r="DJ113" s="767"/>
      <c r="DK113" s="768"/>
      <c r="DL113" s="769">
        <v>
38754</v>
      </c>
      <c r="DM113" s="767"/>
      <c r="DN113" s="767"/>
      <c r="DO113" s="767"/>
      <c r="DP113" s="768"/>
      <c r="DQ113" s="769">
        <v>
29065</v>
      </c>
      <c r="DR113" s="767"/>
      <c r="DS113" s="767"/>
      <c r="DT113" s="767"/>
      <c r="DU113" s="768"/>
      <c r="DV113" s="811">
        <v>
0.1</v>
      </c>
      <c r="DW113" s="812"/>
      <c r="DX113" s="812"/>
      <c r="DY113" s="812"/>
      <c r="DZ113" s="813"/>
    </row>
    <row r="114" spans="1:130" s="220" customFormat="1" ht="26.25" customHeight="1" x14ac:dyDescent="0.15">
      <c r="A114" s="901"/>
      <c r="B114" s="902"/>
      <c r="C114" s="739" t="s">
        <v>
454</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
338544</v>
      </c>
      <c r="AB114" s="767"/>
      <c r="AC114" s="767"/>
      <c r="AD114" s="767"/>
      <c r="AE114" s="768"/>
      <c r="AF114" s="769">
        <v>
358558</v>
      </c>
      <c r="AG114" s="767"/>
      <c r="AH114" s="767"/>
      <c r="AI114" s="767"/>
      <c r="AJ114" s="768"/>
      <c r="AK114" s="769">
        <v>
380306</v>
      </c>
      <c r="AL114" s="767"/>
      <c r="AM114" s="767"/>
      <c r="AN114" s="767"/>
      <c r="AO114" s="768"/>
      <c r="AP114" s="811">
        <v>
1.3</v>
      </c>
      <c r="AQ114" s="812"/>
      <c r="AR114" s="812"/>
      <c r="AS114" s="812"/>
      <c r="AT114" s="813"/>
      <c r="AU114" s="919"/>
      <c r="AV114" s="920"/>
      <c r="AW114" s="920"/>
      <c r="AX114" s="920"/>
      <c r="AY114" s="920"/>
      <c r="AZ114" s="804" t="s">
        <v>
455</v>
      </c>
      <c r="BA114" s="739"/>
      <c r="BB114" s="739"/>
      <c r="BC114" s="739"/>
      <c r="BD114" s="739"/>
      <c r="BE114" s="739"/>
      <c r="BF114" s="739"/>
      <c r="BG114" s="739"/>
      <c r="BH114" s="739"/>
      <c r="BI114" s="739"/>
      <c r="BJ114" s="739"/>
      <c r="BK114" s="739"/>
      <c r="BL114" s="739"/>
      <c r="BM114" s="739"/>
      <c r="BN114" s="739"/>
      <c r="BO114" s="739"/>
      <c r="BP114" s="740"/>
      <c r="BQ114" s="776">
        <v>
4773653</v>
      </c>
      <c r="BR114" s="777"/>
      <c r="BS114" s="777"/>
      <c r="BT114" s="777"/>
      <c r="BU114" s="777"/>
      <c r="BV114" s="777">
        <v>
5075398</v>
      </c>
      <c r="BW114" s="777"/>
      <c r="BX114" s="777"/>
      <c r="BY114" s="777"/>
      <c r="BZ114" s="777"/>
      <c r="CA114" s="777">
        <v>
5395838</v>
      </c>
      <c r="CB114" s="777"/>
      <c r="CC114" s="777"/>
      <c r="CD114" s="777"/>
      <c r="CE114" s="777"/>
      <c r="CF114" s="862">
        <v>
18.5</v>
      </c>
      <c r="CG114" s="863"/>
      <c r="CH114" s="863"/>
      <c r="CI114" s="863"/>
      <c r="CJ114" s="863"/>
      <c r="CK114" s="914"/>
      <c r="CL114" s="808"/>
      <c r="CM114" s="804" t="s">
        <v>
456</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
396</v>
      </c>
      <c r="DH114" s="767"/>
      <c r="DI114" s="767"/>
      <c r="DJ114" s="767"/>
      <c r="DK114" s="768"/>
      <c r="DL114" s="769" t="s">
        <v>
396</v>
      </c>
      <c r="DM114" s="767"/>
      <c r="DN114" s="767"/>
      <c r="DO114" s="767"/>
      <c r="DP114" s="768"/>
      <c r="DQ114" s="769" t="s">
        <v>
396</v>
      </c>
      <c r="DR114" s="767"/>
      <c r="DS114" s="767"/>
      <c r="DT114" s="767"/>
      <c r="DU114" s="768"/>
      <c r="DV114" s="811" t="s">
        <v>
396</v>
      </c>
      <c r="DW114" s="812"/>
      <c r="DX114" s="812"/>
      <c r="DY114" s="812"/>
      <c r="DZ114" s="813"/>
    </row>
    <row r="115" spans="1:130" s="220" customFormat="1" ht="26.25" customHeight="1" x14ac:dyDescent="0.15">
      <c r="A115" s="901"/>
      <c r="B115" s="902"/>
      <c r="C115" s="739" t="s">
        <v>
457</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
74089</v>
      </c>
      <c r="AB115" s="906"/>
      <c r="AC115" s="906"/>
      <c r="AD115" s="906"/>
      <c r="AE115" s="907"/>
      <c r="AF115" s="908">
        <v>
74089</v>
      </c>
      <c r="AG115" s="906"/>
      <c r="AH115" s="906"/>
      <c r="AI115" s="906"/>
      <c r="AJ115" s="907"/>
      <c r="AK115" s="908">
        <v>
74451</v>
      </c>
      <c r="AL115" s="906"/>
      <c r="AM115" s="906"/>
      <c r="AN115" s="906"/>
      <c r="AO115" s="907"/>
      <c r="AP115" s="909">
        <v>
0.3</v>
      </c>
      <c r="AQ115" s="910"/>
      <c r="AR115" s="910"/>
      <c r="AS115" s="910"/>
      <c r="AT115" s="911"/>
      <c r="AU115" s="919"/>
      <c r="AV115" s="920"/>
      <c r="AW115" s="920"/>
      <c r="AX115" s="920"/>
      <c r="AY115" s="920"/>
      <c r="AZ115" s="804" t="s">
        <v>
458</v>
      </c>
      <c r="BA115" s="739"/>
      <c r="BB115" s="739"/>
      <c r="BC115" s="739"/>
      <c r="BD115" s="739"/>
      <c r="BE115" s="739"/>
      <c r="BF115" s="739"/>
      <c r="BG115" s="739"/>
      <c r="BH115" s="739"/>
      <c r="BI115" s="739"/>
      <c r="BJ115" s="739"/>
      <c r="BK115" s="739"/>
      <c r="BL115" s="739"/>
      <c r="BM115" s="739"/>
      <c r="BN115" s="739"/>
      <c r="BO115" s="739"/>
      <c r="BP115" s="740"/>
      <c r="BQ115" s="776" t="s">
        <v>
443</v>
      </c>
      <c r="BR115" s="777"/>
      <c r="BS115" s="777"/>
      <c r="BT115" s="777"/>
      <c r="BU115" s="777"/>
      <c r="BV115" s="777" t="s">
        <v>
396</v>
      </c>
      <c r="BW115" s="777"/>
      <c r="BX115" s="777"/>
      <c r="BY115" s="777"/>
      <c r="BZ115" s="777"/>
      <c r="CA115" s="777">
        <v>
1522</v>
      </c>
      <c r="CB115" s="777"/>
      <c r="CC115" s="777"/>
      <c r="CD115" s="777"/>
      <c r="CE115" s="777"/>
      <c r="CF115" s="862">
        <v>
0</v>
      </c>
      <c r="CG115" s="863"/>
      <c r="CH115" s="863"/>
      <c r="CI115" s="863"/>
      <c r="CJ115" s="863"/>
      <c r="CK115" s="914"/>
      <c r="CL115" s="808"/>
      <c r="CM115" s="804" t="s">
        <v>
459</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
443</v>
      </c>
      <c r="DH115" s="767"/>
      <c r="DI115" s="767"/>
      <c r="DJ115" s="767"/>
      <c r="DK115" s="768"/>
      <c r="DL115" s="769" t="s">
        <v>
443</v>
      </c>
      <c r="DM115" s="767"/>
      <c r="DN115" s="767"/>
      <c r="DO115" s="767"/>
      <c r="DP115" s="768"/>
      <c r="DQ115" s="769" t="s">
        <v>
443</v>
      </c>
      <c r="DR115" s="767"/>
      <c r="DS115" s="767"/>
      <c r="DT115" s="767"/>
      <c r="DU115" s="768"/>
      <c r="DV115" s="811" t="s">
        <v>
443</v>
      </c>
      <c r="DW115" s="812"/>
      <c r="DX115" s="812"/>
      <c r="DY115" s="812"/>
      <c r="DZ115" s="813"/>
    </row>
    <row r="116" spans="1:130" s="220" customFormat="1" ht="26.25" customHeight="1" x14ac:dyDescent="0.15">
      <c r="A116" s="903"/>
      <c r="B116" s="904"/>
      <c r="C116" s="826" t="s">
        <v>
460</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
461</v>
      </c>
      <c r="AB116" s="767"/>
      <c r="AC116" s="767"/>
      <c r="AD116" s="767"/>
      <c r="AE116" s="768"/>
      <c r="AF116" s="769" t="s">
        <v>
396</v>
      </c>
      <c r="AG116" s="767"/>
      <c r="AH116" s="767"/>
      <c r="AI116" s="767"/>
      <c r="AJ116" s="768"/>
      <c r="AK116" s="769" t="s">
        <v>
396</v>
      </c>
      <c r="AL116" s="767"/>
      <c r="AM116" s="767"/>
      <c r="AN116" s="767"/>
      <c r="AO116" s="768"/>
      <c r="AP116" s="811" t="s">
        <v>
396</v>
      </c>
      <c r="AQ116" s="812"/>
      <c r="AR116" s="812"/>
      <c r="AS116" s="812"/>
      <c r="AT116" s="813"/>
      <c r="AU116" s="919"/>
      <c r="AV116" s="920"/>
      <c r="AW116" s="920"/>
      <c r="AX116" s="920"/>
      <c r="AY116" s="920"/>
      <c r="AZ116" s="896" t="s">
        <v>
462</v>
      </c>
      <c r="BA116" s="897"/>
      <c r="BB116" s="897"/>
      <c r="BC116" s="897"/>
      <c r="BD116" s="897"/>
      <c r="BE116" s="897"/>
      <c r="BF116" s="897"/>
      <c r="BG116" s="897"/>
      <c r="BH116" s="897"/>
      <c r="BI116" s="897"/>
      <c r="BJ116" s="897"/>
      <c r="BK116" s="897"/>
      <c r="BL116" s="897"/>
      <c r="BM116" s="897"/>
      <c r="BN116" s="897"/>
      <c r="BO116" s="897"/>
      <c r="BP116" s="898"/>
      <c r="BQ116" s="776" t="s">
        <v>
396</v>
      </c>
      <c r="BR116" s="777"/>
      <c r="BS116" s="777"/>
      <c r="BT116" s="777"/>
      <c r="BU116" s="777"/>
      <c r="BV116" s="777" t="s">
        <v>
396</v>
      </c>
      <c r="BW116" s="777"/>
      <c r="BX116" s="777"/>
      <c r="BY116" s="777"/>
      <c r="BZ116" s="777"/>
      <c r="CA116" s="777" t="s">
        <v>
396</v>
      </c>
      <c r="CB116" s="777"/>
      <c r="CC116" s="777"/>
      <c r="CD116" s="777"/>
      <c r="CE116" s="777"/>
      <c r="CF116" s="862" t="s">
        <v>
396</v>
      </c>
      <c r="CG116" s="863"/>
      <c r="CH116" s="863"/>
      <c r="CI116" s="863"/>
      <c r="CJ116" s="863"/>
      <c r="CK116" s="914"/>
      <c r="CL116" s="808"/>
      <c r="CM116" s="804" t="s">
        <v>
463</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
443</v>
      </c>
      <c r="DH116" s="767"/>
      <c r="DI116" s="767"/>
      <c r="DJ116" s="767"/>
      <c r="DK116" s="768"/>
      <c r="DL116" s="769" t="s">
        <v>
443</v>
      </c>
      <c r="DM116" s="767"/>
      <c r="DN116" s="767"/>
      <c r="DO116" s="767"/>
      <c r="DP116" s="768"/>
      <c r="DQ116" s="769" t="s">
        <v>
443</v>
      </c>
      <c r="DR116" s="767"/>
      <c r="DS116" s="767"/>
      <c r="DT116" s="767"/>
      <c r="DU116" s="768"/>
      <c r="DV116" s="811" t="s">
        <v>
396</v>
      </c>
      <c r="DW116" s="812"/>
      <c r="DX116" s="812"/>
      <c r="DY116" s="812"/>
      <c r="DZ116" s="813"/>
    </row>
    <row r="117" spans="1:130" s="220" customFormat="1" ht="26.25" customHeight="1" x14ac:dyDescent="0.15">
      <c r="A117" s="882" t="s">
        <v>
188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
464</v>
      </c>
      <c r="Z117" s="884"/>
      <c r="AA117" s="889">
        <v>
3386114</v>
      </c>
      <c r="AB117" s="890"/>
      <c r="AC117" s="890"/>
      <c r="AD117" s="890"/>
      <c r="AE117" s="891"/>
      <c r="AF117" s="892">
        <v>
3383002</v>
      </c>
      <c r="AG117" s="890"/>
      <c r="AH117" s="890"/>
      <c r="AI117" s="890"/>
      <c r="AJ117" s="891"/>
      <c r="AK117" s="892">
        <v>
3626733</v>
      </c>
      <c r="AL117" s="890"/>
      <c r="AM117" s="890"/>
      <c r="AN117" s="890"/>
      <c r="AO117" s="891"/>
      <c r="AP117" s="893"/>
      <c r="AQ117" s="894"/>
      <c r="AR117" s="894"/>
      <c r="AS117" s="894"/>
      <c r="AT117" s="895"/>
      <c r="AU117" s="919"/>
      <c r="AV117" s="920"/>
      <c r="AW117" s="920"/>
      <c r="AX117" s="920"/>
      <c r="AY117" s="920"/>
      <c r="AZ117" s="850" t="s">
        <v>
465</v>
      </c>
      <c r="BA117" s="851"/>
      <c r="BB117" s="851"/>
      <c r="BC117" s="851"/>
      <c r="BD117" s="851"/>
      <c r="BE117" s="851"/>
      <c r="BF117" s="851"/>
      <c r="BG117" s="851"/>
      <c r="BH117" s="851"/>
      <c r="BI117" s="851"/>
      <c r="BJ117" s="851"/>
      <c r="BK117" s="851"/>
      <c r="BL117" s="851"/>
      <c r="BM117" s="851"/>
      <c r="BN117" s="851"/>
      <c r="BO117" s="851"/>
      <c r="BP117" s="852"/>
      <c r="BQ117" s="776" t="s">
        <v>
396</v>
      </c>
      <c r="BR117" s="777"/>
      <c r="BS117" s="777"/>
      <c r="BT117" s="777"/>
      <c r="BU117" s="777"/>
      <c r="BV117" s="777" t="s">
        <v>
396</v>
      </c>
      <c r="BW117" s="777"/>
      <c r="BX117" s="777"/>
      <c r="BY117" s="777"/>
      <c r="BZ117" s="777"/>
      <c r="CA117" s="777" t="s">
        <v>
396</v>
      </c>
      <c r="CB117" s="777"/>
      <c r="CC117" s="777"/>
      <c r="CD117" s="777"/>
      <c r="CE117" s="777"/>
      <c r="CF117" s="862" t="s">
        <v>
396</v>
      </c>
      <c r="CG117" s="863"/>
      <c r="CH117" s="863"/>
      <c r="CI117" s="863"/>
      <c r="CJ117" s="863"/>
      <c r="CK117" s="914"/>
      <c r="CL117" s="808"/>
      <c r="CM117" s="804" t="s">
        <v>
466</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
467</v>
      </c>
      <c r="DH117" s="767"/>
      <c r="DI117" s="767"/>
      <c r="DJ117" s="767"/>
      <c r="DK117" s="768"/>
      <c r="DL117" s="769" t="s">
        <v>
396</v>
      </c>
      <c r="DM117" s="767"/>
      <c r="DN117" s="767"/>
      <c r="DO117" s="767"/>
      <c r="DP117" s="768"/>
      <c r="DQ117" s="769" t="s">
        <v>
448</v>
      </c>
      <c r="DR117" s="767"/>
      <c r="DS117" s="767"/>
      <c r="DT117" s="767"/>
      <c r="DU117" s="768"/>
      <c r="DV117" s="811" t="s">
        <v>
448</v>
      </c>
      <c r="DW117" s="812"/>
      <c r="DX117" s="812"/>
      <c r="DY117" s="812"/>
      <c r="DZ117" s="813"/>
    </row>
    <row r="118" spans="1:130" s="220" customFormat="1" ht="26.25" customHeight="1" x14ac:dyDescent="0.15">
      <c r="A118" s="882" t="s">
        <v>
437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
434</v>
      </c>
      <c r="AB118" s="883"/>
      <c r="AC118" s="883"/>
      <c r="AD118" s="883"/>
      <c r="AE118" s="884"/>
      <c r="AF118" s="885" t="s">
        <v>
435</v>
      </c>
      <c r="AG118" s="883"/>
      <c r="AH118" s="883"/>
      <c r="AI118" s="883"/>
      <c r="AJ118" s="884"/>
      <c r="AK118" s="885" t="s">
        <v>
309</v>
      </c>
      <c r="AL118" s="883"/>
      <c r="AM118" s="883"/>
      <c r="AN118" s="883"/>
      <c r="AO118" s="884"/>
      <c r="AP118" s="886" t="s">
        <v>
436</v>
      </c>
      <c r="AQ118" s="887"/>
      <c r="AR118" s="887"/>
      <c r="AS118" s="887"/>
      <c r="AT118" s="888"/>
      <c r="AU118" s="919"/>
      <c r="AV118" s="920"/>
      <c r="AW118" s="920"/>
      <c r="AX118" s="920"/>
      <c r="AY118" s="920"/>
      <c r="AZ118" s="825" t="s">
        <v>
468</v>
      </c>
      <c r="BA118" s="826"/>
      <c r="BB118" s="826"/>
      <c r="BC118" s="826"/>
      <c r="BD118" s="826"/>
      <c r="BE118" s="826"/>
      <c r="BF118" s="826"/>
      <c r="BG118" s="826"/>
      <c r="BH118" s="826"/>
      <c r="BI118" s="826"/>
      <c r="BJ118" s="826"/>
      <c r="BK118" s="826"/>
      <c r="BL118" s="826"/>
      <c r="BM118" s="826"/>
      <c r="BN118" s="826"/>
      <c r="BO118" s="826"/>
      <c r="BP118" s="827"/>
      <c r="BQ118" s="866" t="s">
        <v>
396</v>
      </c>
      <c r="BR118" s="832"/>
      <c r="BS118" s="832"/>
      <c r="BT118" s="832"/>
      <c r="BU118" s="832"/>
      <c r="BV118" s="832" t="s">
        <v>
396</v>
      </c>
      <c r="BW118" s="832"/>
      <c r="BX118" s="832"/>
      <c r="BY118" s="832"/>
      <c r="BZ118" s="832"/>
      <c r="CA118" s="832" t="s">
        <v>
396</v>
      </c>
      <c r="CB118" s="832"/>
      <c r="CC118" s="832"/>
      <c r="CD118" s="832"/>
      <c r="CE118" s="832"/>
      <c r="CF118" s="862" t="s">
        <v>
396</v>
      </c>
      <c r="CG118" s="863"/>
      <c r="CH118" s="863"/>
      <c r="CI118" s="863"/>
      <c r="CJ118" s="863"/>
      <c r="CK118" s="914"/>
      <c r="CL118" s="808"/>
      <c r="CM118" s="804" t="s">
        <v>
469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
396</v>
      </c>
      <c r="DH118" s="767"/>
      <c r="DI118" s="767"/>
      <c r="DJ118" s="767"/>
      <c r="DK118" s="768"/>
      <c r="DL118" s="769" t="s">
        <v>
396</v>
      </c>
      <c r="DM118" s="767"/>
      <c r="DN118" s="767"/>
      <c r="DO118" s="767"/>
      <c r="DP118" s="768"/>
      <c r="DQ118" s="769" t="s">
        <v>
396</v>
      </c>
      <c r="DR118" s="767"/>
      <c r="DS118" s="767"/>
      <c r="DT118" s="767"/>
      <c r="DU118" s="768"/>
      <c r="DV118" s="811" t="s">
        <v>
396</v>
      </c>
      <c r="DW118" s="812"/>
      <c r="DX118" s="812"/>
      <c r="DY118" s="812"/>
      <c r="DZ118" s="813"/>
    </row>
    <row r="119" spans="1:130" s="220" customFormat="1" ht="26.25" customHeight="1" x14ac:dyDescent="0.15">
      <c r="A119" s="805" t="s">
        <v>
440</v>
      </c>
      <c r="B119" s="806"/>
      <c r="C119" s="847" t="s">
        <v>
441</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v>
64401</v>
      </c>
      <c r="AB119" s="876"/>
      <c r="AC119" s="876"/>
      <c r="AD119" s="876"/>
      <c r="AE119" s="877"/>
      <c r="AF119" s="878">
        <v>
64401</v>
      </c>
      <c r="AG119" s="876"/>
      <c r="AH119" s="876"/>
      <c r="AI119" s="876"/>
      <c r="AJ119" s="877"/>
      <c r="AK119" s="878">
        <v>
64401</v>
      </c>
      <c r="AL119" s="876"/>
      <c r="AM119" s="876"/>
      <c r="AN119" s="876"/>
      <c r="AO119" s="877"/>
      <c r="AP119" s="879">
        <v>
0.2</v>
      </c>
      <c r="AQ119" s="880"/>
      <c r="AR119" s="880"/>
      <c r="AS119" s="880"/>
      <c r="AT119" s="881"/>
      <c r="AU119" s="921"/>
      <c r="AV119" s="922"/>
      <c r="AW119" s="922"/>
      <c r="AX119" s="922"/>
      <c r="AY119" s="922"/>
      <c r="AZ119" s="241" t="s">
        <v>
188</v>
      </c>
      <c r="BA119" s="241"/>
      <c r="BB119" s="241"/>
      <c r="BC119" s="241"/>
      <c r="BD119" s="241"/>
      <c r="BE119" s="241"/>
      <c r="BF119" s="241"/>
      <c r="BG119" s="241"/>
      <c r="BH119" s="241"/>
      <c r="BI119" s="241"/>
      <c r="BJ119" s="241"/>
      <c r="BK119" s="241"/>
      <c r="BL119" s="241"/>
      <c r="BM119" s="241"/>
      <c r="BN119" s="241"/>
      <c r="BO119" s="864" t="s">
        <v>
470</v>
      </c>
      <c r="BP119" s="865"/>
      <c r="BQ119" s="866">
        <v>
41886014</v>
      </c>
      <c r="BR119" s="832"/>
      <c r="BS119" s="832"/>
      <c r="BT119" s="832"/>
      <c r="BU119" s="832"/>
      <c r="BV119" s="832">
        <v>
42444136</v>
      </c>
      <c r="BW119" s="832"/>
      <c r="BX119" s="832"/>
      <c r="BY119" s="832"/>
      <c r="BZ119" s="832"/>
      <c r="CA119" s="832">
        <v>
42005665</v>
      </c>
      <c r="CB119" s="832"/>
      <c r="CC119" s="832"/>
      <c r="CD119" s="832"/>
      <c r="CE119" s="832"/>
      <c r="CF119" s="735"/>
      <c r="CG119" s="736"/>
      <c r="CH119" s="736"/>
      <c r="CI119" s="736"/>
      <c r="CJ119" s="821"/>
      <c r="CK119" s="915"/>
      <c r="CL119" s="810"/>
      <c r="CM119" s="825" t="s">
        <v>
471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
467</v>
      </c>
      <c r="DH119" s="751"/>
      <c r="DI119" s="751"/>
      <c r="DJ119" s="751"/>
      <c r="DK119" s="752"/>
      <c r="DL119" s="753" t="s">
        <v>
467</v>
      </c>
      <c r="DM119" s="751"/>
      <c r="DN119" s="751"/>
      <c r="DO119" s="751"/>
      <c r="DP119" s="752"/>
      <c r="DQ119" s="753" t="s">
        <v>
448</v>
      </c>
      <c r="DR119" s="751"/>
      <c r="DS119" s="751"/>
      <c r="DT119" s="751"/>
      <c r="DU119" s="752"/>
      <c r="DV119" s="835" t="s">
        <v>
467</v>
      </c>
      <c r="DW119" s="836"/>
      <c r="DX119" s="836"/>
      <c r="DY119" s="836"/>
      <c r="DZ119" s="837"/>
    </row>
    <row r="120" spans="1:130" s="220" customFormat="1" ht="26.25" customHeight="1" x14ac:dyDescent="0.15">
      <c r="A120" s="807"/>
      <c r="B120" s="808"/>
      <c r="C120" s="804" t="s">
        <v>
445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
467</v>
      </c>
      <c r="AB120" s="767"/>
      <c r="AC120" s="767"/>
      <c r="AD120" s="767"/>
      <c r="AE120" s="768"/>
      <c r="AF120" s="769" t="s">
        <v>
396</v>
      </c>
      <c r="AG120" s="767"/>
      <c r="AH120" s="767"/>
      <c r="AI120" s="767"/>
      <c r="AJ120" s="768"/>
      <c r="AK120" s="769" t="s">
        <v>
467</v>
      </c>
      <c r="AL120" s="767"/>
      <c r="AM120" s="767"/>
      <c r="AN120" s="767"/>
      <c r="AO120" s="768"/>
      <c r="AP120" s="811" t="s">
        <v>
467</v>
      </c>
      <c r="AQ120" s="812"/>
      <c r="AR120" s="812"/>
      <c r="AS120" s="812"/>
      <c r="AT120" s="813"/>
      <c r="AU120" s="867" t="s">
        <v>
472</v>
      </c>
      <c r="AV120" s="868"/>
      <c r="AW120" s="868"/>
      <c r="AX120" s="868"/>
      <c r="AY120" s="869"/>
      <c r="AZ120" s="847" t="s">
        <v>
473</v>
      </c>
      <c r="BA120" s="797"/>
      <c r="BB120" s="797"/>
      <c r="BC120" s="797"/>
      <c r="BD120" s="797"/>
      <c r="BE120" s="797"/>
      <c r="BF120" s="797"/>
      <c r="BG120" s="797"/>
      <c r="BH120" s="797"/>
      <c r="BI120" s="797"/>
      <c r="BJ120" s="797"/>
      <c r="BK120" s="797"/>
      <c r="BL120" s="797"/>
      <c r="BM120" s="797"/>
      <c r="BN120" s="797"/>
      <c r="BO120" s="797"/>
      <c r="BP120" s="798"/>
      <c r="BQ120" s="848">
        <v>
15916210</v>
      </c>
      <c r="BR120" s="829"/>
      <c r="BS120" s="829"/>
      <c r="BT120" s="829"/>
      <c r="BU120" s="829"/>
      <c r="BV120" s="829">
        <v>
17755793</v>
      </c>
      <c r="BW120" s="829"/>
      <c r="BX120" s="829"/>
      <c r="BY120" s="829"/>
      <c r="BZ120" s="829"/>
      <c r="CA120" s="829">
        <v>
18802652</v>
      </c>
      <c r="CB120" s="829"/>
      <c r="CC120" s="829"/>
      <c r="CD120" s="829"/>
      <c r="CE120" s="829"/>
      <c r="CF120" s="853">
        <v>
64.599999999999994</v>
      </c>
      <c r="CG120" s="854"/>
      <c r="CH120" s="854"/>
      <c r="CI120" s="854"/>
      <c r="CJ120" s="854"/>
      <c r="CK120" s="855" t="s">
        <v>
474</v>
      </c>
      <c r="CL120" s="839"/>
      <c r="CM120" s="839"/>
      <c r="CN120" s="839"/>
      <c r="CO120" s="840"/>
      <c r="CP120" s="859" t="s">
        <v>
475</v>
      </c>
      <c r="CQ120" s="860"/>
      <c r="CR120" s="860"/>
      <c r="CS120" s="860"/>
      <c r="CT120" s="860"/>
      <c r="CU120" s="860"/>
      <c r="CV120" s="860"/>
      <c r="CW120" s="860"/>
      <c r="CX120" s="860"/>
      <c r="CY120" s="860"/>
      <c r="CZ120" s="860"/>
      <c r="DA120" s="860"/>
      <c r="DB120" s="860"/>
      <c r="DC120" s="860"/>
      <c r="DD120" s="860"/>
      <c r="DE120" s="860"/>
      <c r="DF120" s="861"/>
      <c r="DG120" s="848">
        <v>
839475</v>
      </c>
      <c r="DH120" s="829"/>
      <c r="DI120" s="829"/>
      <c r="DJ120" s="829"/>
      <c r="DK120" s="829"/>
      <c r="DL120" s="829">
        <v>
826204</v>
      </c>
      <c r="DM120" s="829"/>
      <c r="DN120" s="829"/>
      <c r="DO120" s="829"/>
      <c r="DP120" s="829"/>
      <c r="DQ120" s="829">
        <v>
817676</v>
      </c>
      <c r="DR120" s="829"/>
      <c r="DS120" s="829"/>
      <c r="DT120" s="829"/>
      <c r="DU120" s="829"/>
      <c r="DV120" s="830">
        <v>
2.8</v>
      </c>
      <c r="DW120" s="830"/>
      <c r="DX120" s="830"/>
      <c r="DY120" s="830"/>
      <c r="DZ120" s="831"/>
    </row>
    <row r="121" spans="1:130" s="220" customFormat="1" ht="26.25" customHeight="1" x14ac:dyDescent="0.15">
      <c r="A121" s="807"/>
      <c r="B121" s="808"/>
      <c r="C121" s="850" t="s">
        <v>
476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v>
9688</v>
      </c>
      <c r="AB121" s="767"/>
      <c r="AC121" s="767"/>
      <c r="AD121" s="767"/>
      <c r="AE121" s="768"/>
      <c r="AF121" s="769">
        <v>
9688</v>
      </c>
      <c r="AG121" s="767"/>
      <c r="AH121" s="767"/>
      <c r="AI121" s="767"/>
      <c r="AJ121" s="768"/>
      <c r="AK121" s="769">
        <v>
9688</v>
      </c>
      <c r="AL121" s="767"/>
      <c r="AM121" s="767"/>
      <c r="AN121" s="767"/>
      <c r="AO121" s="768"/>
      <c r="AP121" s="811">
        <v>
0</v>
      </c>
      <c r="AQ121" s="812"/>
      <c r="AR121" s="812"/>
      <c r="AS121" s="812"/>
      <c r="AT121" s="813"/>
      <c r="AU121" s="870"/>
      <c r="AV121" s="871"/>
      <c r="AW121" s="871"/>
      <c r="AX121" s="871"/>
      <c r="AY121" s="872"/>
      <c r="AZ121" s="804" t="s">
        <v>
477</v>
      </c>
      <c r="BA121" s="739"/>
      <c r="BB121" s="739"/>
      <c r="BC121" s="739"/>
      <c r="BD121" s="739"/>
      <c r="BE121" s="739"/>
      <c r="BF121" s="739"/>
      <c r="BG121" s="739"/>
      <c r="BH121" s="739"/>
      <c r="BI121" s="739"/>
      <c r="BJ121" s="739"/>
      <c r="BK121" s="739"/>
      <c r="BL121" s="739"/>
      <c r="BM121" s="739"/>
      <c r="BN121" s="739"/>
      <c r="BO121" s="739"/>
      <c r="BP121" s="740"/>
      <c r="BQ121" s="776">
        <v>
3626698</v>
      </c>
      <c r="BR121" s="777"/>
      <c r="BS121" s="777"/>
      <c r="BT121" s="777"/>
      <c r="BU121" s="777"/>
      <c r="BV121" s="777">
        <v>
3356139</v>
      </c>
      <c r="BW121" s="777"/>
      <c r="BX121" s="777"/>
      <c r="BY121" s="777"/>
      <c r="BZ121" s="777"/>
      <c r="CA121" s="777">
        <v>
4611060</v>
      </c>
      <c r="CB121" s="777"/>
      <c r="CC121" s="777"/>
      <c r="CD121" s="777"/>
      <c r="CE121" s="777"/>
      <c r="CF121" s="862">
        <v>
15.8</v>
      </c>
      <c r="CG121" s="863"/>
      <c r="CH121" s="863"/>
      <c r="CI121" s="863"/>
      <c r="CJ121" s="863"/>
      <c r="CK121" s="856"/>
      <c r="CL121" s="842"/>
      <c r="CM121" s="842"/>
      <c r="CN121" s="842"/>
      <c r="CO121" s="843"/>
      <c r="CP121" s="822" t="s">
        <v>
478</v>
      </c>
      <c r="CQ121" s="823"/>
      <c r="CR121" s="823"/>
      <c r="CS121" s="823"/>
      <c r="CT121" s="823"/>
      <c r="CU121" s="823"/>
      <c r="CV121" s="823"/>
      <c r="CW121" s="823"/>
      <c r="CX121" s="823"/>
      <c r="CY121" s="823"/>
      <c r="CZ121" s="823"/>
      <c r="DA121" s="823"/>
      <c r="DB121" s="823"/>
      <c r="DC121" s="823"/>
      <c r="DD121" s="823"/>
      <c r="DE121" s="823"/>
      <c r="DF121" s="824"/>
      <c r="DG121" s="776">
        <v>
10567</v>
      </c>
      <c r="DH121" s="777"/>
      <c r="DI121" s="777"/>
      <c r="DJ121" s="777"/>
      <c r="DK121" s="777"/>
      <c r="DL121" s="777">
        <v>
6328</v>
      </c>
      <c r="DM121" s="777"/>
      <c r="DN121" s="777"/>
      <c r="DO121" s="777"/>
      <c r="DP121" s="777"/>
      <c r="DQ121" s="777">
        <v>
3231</v>
      </c>
      <c r="DR121" s="777"/>
      <c r="DS121" s="777"/>
      <c r="DT121" s="777"/>
      <c r="DU121" s="777"/>
      <c r="DV121" s="783">
        <v>
0</v>
      </c>
      <c r="DW121" s="783"/>
      <c r="DX121" s="783"/>
      <c r="DY121" s="783"/>
      <c r="DZ121" s="784"/>
    </row>
    <row r="122" spans="1:130" s="220" customFormat="1" ht="26.25" customHeight="1" x14ac:dyDescent="0.15">
      <c r="A122" s="807"/>
      <c r="B122" s="808"/>
      <c r="C122" s="804" t="s">
        <v>
456</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
467</v>
      </c>
      <c r="AB122" s="767"/>
      <c r="AC122" s="767"/>
      <c r="AD122" s="767"/>
      <c r="AE122" s="768"/>
      <c r="AF122" s="769" t="s">
        <v>
467</v>
      </c>
      <c r="AG122" s="767"/>
      <c r="AH122" s="767"/>
      <c r="AI122" s="767"/>
      <c r="AJ122" s="768"/>
      <c r="AK122" s="769" t="s">
        <v>
467</v>
      </c>
      <c r="AL122" s="767"/>
      <c r="AM122" s="767"/>
      <c r="AN122" s="767"/>
      <c r="AO122" s="768"/>
      <c r="AP122" s="811" t="s">
        <v>
467</v>
      </c>
      <c r="AQ122" s="812"/>
      <c r="AR122" s="812"/>
      <c r="AS122" s="812"/>
      <c r="AT122" s="813"/>
      <c r="AU122" s="870"/>
      <c r="AV122" s="871"/>
      <c r="AW122" s="871"/>
      <c r="AX122" s="871"/>
      <c r="AY122" s="872"/>
      <c r="AZ122" s="825" t="s">
        <v>
479</v>
      </c>
      <c r="BA122" s="826"/>
      <c r="BB122" s="826"/>
      <c r="BC122" s="826"/>
      <c r="BD122" s="826"/>
      <c r="BE122" s="826"/>
      <c r="BF122" s="826"/>
      <c r="BG122" s="826"/>
      <c r="BH122" s="826"/>
      <c r="BI122" s="826"/>
      <c r="BJ122" s="826"/>
      <c r="BK122" s="826"/>
      <c r="BL122" s="826"/>
      <c r="BM122" s="826"/>
      <c r="BN122" s="826"/>
      <c r="BO122" s="826"/>
      <c r="BP122" s="827"/>
      <c r="BQ122" s="866">
        <v>
30686407</v>
      </c>
      <c r="BR122" s="832"/>
      <c r="BS122" s="832"/>
      <c r="BT122" s="832"/>
      <c r="BU122" s="832"/>
      <c r="BV122" s="832">
        <v>
30519287</v>
      </c>
      <c r="BW122" s="832"/>
      <c r="BX122" s="832"/>
      <c r="BY122" s="832"/>
      <c r="BZ122" s="832"/>
      <c r="CA122" s="832">
        <v>
29443918</v>
      </c>
      <c r="CB122" s="832"/>
      <c r="CC122" s="832"/>
      <c r="CD122" s="832"/>
      <c r="CE122" s="832"/>
      <c r="CF122" s="833">
        <v>
101.1</v>
      </c>
      <c r="CG122" s="834"/>
      <c r="CH122" s="834"/>
      <c r="CI122" s="834"/>
      <c r="CJ122" s="834"/>
      <c r="CK122" s="856"/>
      <c r="CL122" s="842"/>
      <c r="CM122" s="842"/>
      <c r="CN122" s="842"/>
      <c r="CO122" s="843"/>
      <c r="CP122" s="822" t="s">
        <v>
480</v>
      </c>
      <c r="CQ122" s="823"/>
      <c r="CR122" s="823"/>
      <c r="CS122" s="823"/>
      <c r="CT122" s="823"/>
      <c r="CU122" s="823"/>
      <c r="CV122" s="823"/>
      <c r="CW122" s="823"/>
      <c r="CX122" s="823"/>
      <c r="CY122" s="823"/>
      <c r="CZ122" s="823"/>
      <c r="DA122" s="823"/>
      <c r="DB122" s="823"/>
      <c r="DC122" s="823"/>
      <c r="DD122" s="823"/>
      <c r="DE122" s="823"/>
      <c r="DF122" s="824"/>
      <c r="DG122" s="776">
        <v>
1654</v>
      </c>
      <c r="DH122" s="777"/>
      <c r="DI122" s="777"/>
      <c r="DJ122" s="777"/>
      <c r="DK122" s="777"/>
      <c r="DL122" s="777">
        <v>
1546</v>
      </c>
      <c r="DM122" s="777"/>
      <c r="DN122" s="777"/>
      <c r="DO122" s="777"/>
      <c r="DP122" s="777"/>
      <c r="DQ122" s="777">
        <v>
1435</v>
      </c>
      <c r="DR122" s="777"/>
      <c r="DS122" s="777"/>
      <c r="DT122" s="777"/>
      <c r="DU122" s="777"/>
      <c r="DV122" s="783">
        <v>
0</v>
      </c>
      <c r="DW122" s="783"/>
      <c r="DX122" s="783"/>
      <c r="DY122" s="783"/>
      <c r="DZ122" s="784"/>
    </row>
    <row r="123" spans="1:130" s="220" customFormat="1" ht="26.25" customHeight="1" x14ac:dyDescent="0.15">
      <c r="A123" s="807"/>
      <c r="B123" s="808"/>
      <c r="C123" s="804" t="s">
        <v>
463</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
448</v>
      </c>
      <c r="AB123" s="767"/>
      <c r="AC123" s="767"/>
      <c r="AD123" s="767"/>
      <c r="AE123" s="768"/>
      <c r="AF123" s="769" t="s">
        <v>
448</v>
      </c>
      <c r="AG123" s="767"/>
      <c r="AH123" s="767"/>
      <c r="AI123" s="767"/>
      <c r="AJ123" s="768"/>
      <c r="AK123" s="769" t="s">
        <v>
448</v>
      </c>
      <c r="AL123" s="767"/>
      <c r="AM123" s="767"/>
      <c r="AN123" s="767"/>
      <c r="AO123" s="768"/>
      <c r="AP123" s="811" t="s">
        <v>
448</v>
      </c>
      <c r="AQ123" s="812"/>
      <c r="AR123" s="812"/>
      <c r="AS123" s="812"/>
      <c r="AT123" s="813"/>
      <c r="AU123" s="873"/>
      <c r="AV123" s="874"/>
      <c r="AW123" s="874"/>
      <c r="AX123" s="874"/>
      <c r="AY123" s="874"/>
      <c r="AZ123" s="241" t="s">
        <v>
188</v>
      </c>
      <c r="BA123" s="241"/>
      <c r="BB123" s="241"/>
      <c r="BC123" s="241"/>
      <c r="BD123" s="241"/>
      <c r="BE123" s="241"/>
      <c r="BF123" s="241"/>
      <c r="BG123" s="241"/>
      <c r="BH123" s="241"/>
      <c r="BI123" s="241"/>
      <c r="BJ123" s="241"/>
      <c r="BK123" s="241"/>
      <c r="BL123" s="241"/>
      <c r="BM123" s="241"/>
      <c r="BN123" s="241"/>
      <c r="BO123" s="864" t="s">
        <v>
481</v>
      </c>
      <c r="BP123" s="865"/>
      <c r="BQ123" s="819">
        <v>
50229315</v>
      </c>
      <c r="BR123" s="820"/>
      <c r="BS123" s="820"/>
      <c r="BT123" s="820"/>
      <c r="BU123" s="820"/>
      <c r="BV123" s="820">
        <v>
51631219</v>
      </c>
      <c r="BW123" s="820"/>
      <c r="BX123" s="820"/>
      <c r="BY123" s="820"/>
      <c r="BZ123" s="820"/>
      <c r="CA123" s="820">
        <v>
52857630</v>
      </c>
      <c r="CB123" s="820"/>
      <c r="CC123" s="820"/>
      <c r="CD123" s="820"/>
      <c r="CE123" s="820"/>
      <c r="CF123" s="735"/>
      <c r="CG123" s="736"/>
      <c r="CH123" s="736"/>
      <c r="CI123" s="736"/>
      <c r="CJ123" s="821"/>
      <c r="CK123" s="856"/>
      <c r="CL123" s="842"/>
      <c r="CM123" s="842"/>
      <c r="CN123" s="842"/>
      <c r="CO123" s="843"/>
      <c r="CP123" s="822" t="s">
        <v>
482</v>
      </c>
      <c r="CQ123" s="823"/>
      <c r="CR123" s="823"/>
      <c r="CS123" s="823"/>
      <c r="CT123" s="823"/>
      <c r="CU123" s="823"/>
      <c r="CV123" s="823"/>
      <c r="CW123" s="823"/>
      <c r="CX123" s="823"/>
      <c r="CY123" s="823"/>
      <c r="CZ123" s="823"/>
      <c r="DA123" s="823"/>
      <c r="DB123" s="823"/>
      <c r="DC123" s="823"/>
      <c r="DD123" s="823"/>
      <c r="DE123" s="823"/>
      <c r="DF123" s="824"/>
      <c r="DG123" s="766" t="s">
        <v>
483</v>
      </c>
      <c r="DH123" s="767"/>
      <c r="DI123" s="767"/>
      <c r="DJ123" s="767"/>
      <c r="DK123" s="768"/>
      <c r="DL123" s="769" t="s">
        <v>
484</v>
      </c>
      <c r="DM123" s="767"/>
      <c r="DN123" s="767"/>
      <c r="DO123" s="767"/>
      <c r="DP123" s="768"/>
      <c r="DQ123" s="769" t="s">
        <v>
130</v>
      </c>
      <c r="DR123" s="767"/>
      <c r="DS123" s="767"/>
      <c r="DT123" s="767"/>
      <c r="DU123" s="768"/>
      <c r="DV123" s="811" t="s">
        <v>
483</v>
      </c>
      <c r="DW123" s="812"/>
      <c r="DX123" s="812"/>
      <c r="DY123" s="812"/>
      <c r="DZ123" s="813"/>
    </row>
    <row r="124" spans="1:130" s="220" customFormat="1" ht="26.25" customHeight="1" thickBot="1" x14ac:dyDescent="0.2">
      <c r="A124" s="807"/>
      <c r="B124" s="808"/>
      <c r="C124" s="804" t="s">
        <v>
466</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
484</v>
      </c>
      <c r="AB124" s="767"/>
      <c r="AC124" s="767"/>
      <c r="AD124" s="767"/>
      <c r="AE124" s="768"/>
      <c r="AF124" s="769" t="s">
        <v>
484</v>
      </c>
      <c r="AG124" s="767"/>
      <c r="AH124" s="767"/>
      <c r="AI124" s="767"/>
      <c r="AJ124" s="768"/>
      <c r="AK124" s="769">
        <v>
362</v>
      </c>
      <c r="AL124" s="767"/>
      <c r="AM124" s="767"/>
      <c r="AN124" s="767"/>
      <c r="AO124" s="768"/>
      <c r="AP124" s="811">
        <v>
0</v>
      </c>
      <c r="AQ124" s="812"/>
      <c r="AR124" s="812"/>
      <c r="AS124" s="812"/>
      <c r="AT124" s="813"/>
      <c r="AU124" s="814" t="s">
        <v>
485</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
484</v>
      </c>
      <c r="BR124" s="818"/>
      <c r="BS124" s="818"/>
      <c r="BT124" s="818"/>
      <c r="BU124" s="818"/>
      <c r="BV124" s="818" t="s">
        <v>
130</v>
      </c>
      <c r="BW124" s="818"/>
      <c r="BX124" s="818"/>
      <c r="BY124" s="818"/>
      <c r="BZ124" s="818"/>
      <c r="CA124" s="818" t="s">
        <v>
396</v>
      </c>
      <c r="CB124" s="818"/>
      <c r="CC124" s="818"/>
      <c r="CD124" s="818"/>
      <c r="CE124" s="818"/>
      <c r="CF124" s="713"/>
      <c r="CG124" s="714"/>
      <c r="CH124" s="714"/>
      <c r="CI124" s="714"/>
      <c r="CJ124" s="849"/>
      <c r="CK124" s="857"/>
      <c r="CL124" s="857"/>
      <c r="CM124" s="857"/>
      <c r="CN124" s="857"/>
      <c r="CO124" s="858"/>
      <c r="CP124" s="822" t="s">
        <v>
486</v>
      </c>
      <c r="CQ124" s="823"/>
      <c r="CR124" s="823"/>
      <c r="CS124" s="823"/>
      <c r="CT124" s="823"/>
      <c r="CU124" s="823"/>
      <c r="CV124" s="823"/>
      <c r="CW124" s="823"/>
      <c r="CX124" s="823"/>
      <c r="CY124" s="823"/>
      <c r="CZ124" s="823"/>
      <c r="DA124" s="823"/>
      <c r="DB124" s="823"/>
      <c r="DC124" s="823"/>
      <c r="DD124" s="823"/>
      <c r="DE124" s="823"/>
      <c r="DF124" s="824"/>
      <c r="DG124" s="750" t="s">
        <v>
484</v>
      </c>
      <c r="DH124" s="751"/>
      <c r="DI124" s="751"/>
      <c r="DJ124" s="751"/>
      <c r="DK124" s="752"/>
      <c r="DL124" s="753" t="s">
        <v>
487</v>
      </c>
      <c r="DM124" s="751"/>
      <c r="DN124" s="751"/>
      <c r="DO124" s="751"/>
      <c r="DP124" s="752"/>
      <c r="DQ124" s="753" t="s">
        <v>
483</v>
      </c>
      <c r="DR124" s="751"/>
      <c r="DS124" s="751"/>
      <c r="DT124" s="751"/>
      <c r="DU124" s="752"/>
      <c r="DV124" s="835" t="s">
        <v>
484</v>
      </c>
      <c r="DW124" s="836"/>
      <c r="DX124" s="836"/>
      <c r="DY124" s="836"/>
      <c r="DZ124" s="837"/>
    </row>
    <row r="125" spans="1:130" s="220" customFormat="1" ht="26.25" customHeight="1" x14ac:dyDescent="0.15">
      <c r="A125" s="807"/>
      <c r="B125" s="808"/>
      <c r="C125" s="804" t="s">
        <v>
469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
488</v>
      </c>
      <c r="AB125" s="767"/>
      <c r="AC125" s="767"/>
      <c r="AD125" s="767"/>
      <c r="AE125" s="768"/>
      <c r="AF125" s="769" t="s">
        <v>
484</v>
      </c>
      <c r="AG125" s="767"/>
      <c r="AH125" s="767"/>
      <c r="AI125" s="767"/>
      <c r="AJ125" s="768"/>
      <c r="AK125" s="769" t="s">
        <v>
488</v>
      </c>
      <c r="AL125" s="767"/>
      <c r="AM125" s="767"/>
      <c r="AN125" s="767"/>
      <c r="AO125" s="768"/>
      <c r="AP125" s="811" t="s">
        <v>
489</v>
      </c>
      <c r="AQ125" s="812"/>
      <c r="AR125" s="812"/>
      <c r="AS125" s="812"/>
      <c r="AT125" s="81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838" t="s">
        <v>
490</v>
      </c>
      <c r="CL125" s="839"/>
      <c r="CM125" s="839"/>
      <c r="CN125" s="839"/>
      <c r="CO125" s="840"/>
      <c r="CP125" s="847" t="s">
        <v>
491</v>
      </c>
      <c r="CQ125" s="797"/>
      <c r="CR125" s="797"/>
      <c r="CS125" s="797"/>
      <c r="CT125" s="797"/>
      <c r="CU125" s="797"/>
      <c r="CV125" s="797"/>
      <c r="CW125" s="797"/>
      <c r="CX125" s="797"/>
      <c r="CY125" s="797"/>
      <c r="CZ125" s="797"/>
      <c r="DA125" s="797"/>
      <c r="DB125" s="797"/>
      <c r="DC125" s="797"/>
      <c r="DD125" s="797"/>
      <c r="DE125" s="797"/>
      <c r="DF125" s="798"/>
      <c r="DG125" s="848" t="s">
        <v>
484</v>
      </c>
      <c r="DH125" s="829"/>
      <c r="DI125" s="829"/>
      <c r="DJ125" s="829"/>
      <c r="DK125" s="829"/>
      <c r="DL125" s="829" t="s">
        <v>
488</v>
      </c>
      <c r="DM125" s="829"/>
      <c r="DN125" s="829"/>
      <c r="DO125" s="829"/>
      <c r="DP125" s="829"/>
      <c r="DQ125" s="829" t="s">
        <v>
396</v>
      </c>
      <c r="DR125" s="829"/>
      <c r="DS125" s="829"/>
      <c r="DT125" s="829"/>
      <c r="DU125" s="829"/>
      <c r="DV125" s="830" t="s">
        <v>
492</v>
      </c>
      <c r="DW125" s="830"/>
      <c r="DX125" s="830"/>
      <c r="DY125" s="830"/>
      <c r="DZ125" s="831"/>
    </row>
    <row r="126" spans="1:130" s="220" customFormat="1" ht="26.25" customHeight="1" thickBot="1" x14ac:dyDescent="0.2">
      <c r="A126" s="807"/>
      <c r="B126" s="808"/>
      <c r="C126" s="804" t="s">
        <v>
471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
484</v>
      </c>
      <c r="AB126" s="767"/>
      <c r="AC126" s="767"/>
      <c r="AD126" s="767"/>
      <c r="AE126" s="768"/>
      <c r="AF126" s="769" t="s">
        <v>
493</v>
      </c>
      <c r="AG126" s="767"/>
      <c r="AH126" s="767"/>
      <c r="AI126" s="767"/>
      <c r="AJ126" s="768"/>
      <c r="AK126" s="769" t="s">
        <v>
130</v>
      </c>
      <c r="AL126" s="767"/>
      <c r="AM126" s="767"/>
      <c r="AN126" s="767"/>
      <c r="AO126" s="768"/>
      <c r="AP126" s="811" t="s">
        <v>
494</v>
      </c>
      <c r="AQ126" s="812"/>
      <c r="AR126" s="812"/>
      <c r="AS126" s="812"/>
      <c r="AT126" s="813"/>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841"/>
      <c r="CL126" s="842"/>
      <c r="CM126" s="842"/>
      <c r="CN126" s="842"/>
      <c r="CO126" s="843"/>
      <c r="CP126" s="804" t="s">
        <v>
495</v>
      </c>
      <c r="CQ126" s="739"/>
      <c r="CR126" s="739"/>
      <c r="CS126" s="739"/>
      <c r="CT126" s="739"/>
      <c r="CU126" s="739"/>
      <c r="CV126" s="739"/>
      <c r="CW126" s="739"/>
      <c r="CX126" s="739"/>
      <c r="CY126" s="739"/>
      <c r="CZ126" s="739"/>
      <c r="DA126" s="739"/>
      <c r="DB126" s="739"/>
      <c r="DC126" s="739"/>
      <c r="DD126" s="739"/>
      <c r="DE126" s="739"/>
      <c r="DF126" s="740"/>
      <c r="DG126" s="776" t="s">
        <v>
492</v>
      </c>
      <c r="DH126" s="777"/>
      <c r="DI126" s="777"/>
      <c r="DJ126" s="777"/>
      <c r="DK126" s="777"/>
      <c r="DL126" s="777" t="s">
        <v>
484</v>
      </c>
      <c r="DM126" s="777"/>
      <c r="DN126" s="777"/>
      <c r="DO126" s="777"/>
      <c r="DP126" s="777"/>
      <c r="DQ126" s="777" t="s">
        <v>
488</v>
      </c>
      <c r="DR126" s="777"/>
      <c r="DS126" s="777"/>
      <c r="DT126" s="777"/>
      <c r="DU126" s="777"/>
      <c r="DV126" s="783" t="s">
        <v>
484</v>
      </c>
      <c r="DW126" s="783"/>
      <c r="DX126" s="783"/>
      <c r="DY126" s="783"/>
      <c r="DZ126" s="784"/>
    </row>
    <row r="127" spans="1:130" s="220" customFormat="1" ht="26.25" customHeight="1" x14ac:dyDescent="0.15">
      <c r="A127" s="809"/>
      <c r="B127" s="810"/>
      <c r="C127" s="825" t="s">
        <v>
496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
484</v>
      </c>
      <c r="AB127" s="767"/>
      <c r="AC127" s="767"/>
      <c r="AD127" s="767"/>
      <c r="AE127" s="768"/>
      <c r="AF127" s="769" t="s">
        <v>
497</v>
      </c>
      <c r="AG127" s="767"/>
      <c r="AH127" s="767"/>
      <c r="AI127" s="767"/>
      <c r="AJ127" s="768"/>
      <c r="AK127" s="769" t="s">
        <v>
488</v>
      </c>
      <c r="AL127" s="767"/>
      <c r="AM127" s="767"/>
      <c r="AN127" s="767"/>
      <c r="AO127" s="768"/>
      <c r="AP127" s="811" t="s">
        <v>
483</v>
      </c>
      <c r="AQ127" s="812"/>
      <c r="AR127" s="812"/>
      <c r="AS127" s="812"/>
      <c r="AT127" s="813"/>
      <c r="AU127" s="222"/>
      <c r="AV127" s="222"/>
      <c r="AW127" s="222"/>
      <c r="AX127" s="828" t="s">
        <v>
498</v>
      </c>
      <c r="AY127" s="801"/>
      <c r="AZ127" s="801"/>
      <c r="BA127" s="801"/>
      <c r="BB127" s="801"/>
      <c r="BC127" s="801"/>
      <c r="BD127" s="801"/>
      <c r="BE127" s="802"/>
      <c r="BF127" s="800" t="s">
        <v>
499</v>
      </c>
      <c r="BG127" s="801"/>
      <c r="BH127" s="801"/>
      <c r="BI127" s="801"/>
      <c r="BJ127" s="801"/>
      <c r="BK127" s="801"/>
      <c r="BL127" s="802"/>
      <c r="BM127" s="800" t="s">
        <v>
500</v>
      </c>
      <c r="BN127" s="801"/>
      <c r="BO127" s="801"/>
      <c r="BP127" s="801"/>
      <c r="BQ127" s="801"/>
      <c r="BR127" s="801"/>
      <c r="BS127" s="802"/>
      <c r="BT127" s="800" t="s">
        <v>
501</v>
      </c>
      <c r="BU127" s="801"/>
      <c r="BV127" s="801"/>
      <c r="BW127" s="801"/>
      <c r="BX127" s="801"/>
      <c r="BY127" s="801"/>
      <c r="BZ127" s="803"/>
      <c r="CA127" s="222"/>
      <c r="CB127" s="222"/>
      <c r="CC127" s="222"/>
      <c r="CD127" s="245"/>
      <c r="CE127" s="245"/>
      <c r="CF127" s="245"/>
      <c r="CG127" s="222"/>
      <c r="CH127" s="222"/>
      <c r="CI127" s="222"/>
      <c r="CJ127" s="244"/>
      <c r="CK127" s="841"/>
      <c r="CL127" s="842"/>
      <c r="CM127" s="842"/>
      <c r="CN127" s="842"/>
      <c r="CO127" s="843"/>
      <c r="CP127" s="804" t="s">
        <v>
502</v>
      </c>
      <c r="CQ127" s="739"/>
      <c r="CR127" s="739"/>
      <c r="CS127" s="739"/>
      <c r="CT127" s="739"/>
      <c r="CU127" s="739"/>
      <c r="CV127" s="739"/>
      <c r="CW127" s="739"/>
      <c r="CX127" s="739"/>
      <c r="CY127" s="739"/>
      <c r="CZ127" s="739"/>
      <c r="DA127" s="739"/>
      <c r="DB127" s="739"/>
      <c r="DC127" s="739"/>
      <c r="DD127" s="739"/>
      <c r="DE127" s="739"/>
      <c r="DF127" s="740"/>
      <c r="DG127" s="776" t="s">
        <v>
503</v>
      </c>
      <c r="DH127" s="777"/>
      <c r="DI127" s="777"/>
      <c r="DJ127" s="777"/>
      <c r="DK127" s="777"/>
      <c r="DL127" s="777" t="s">
        <v>
484</v>
      </c>
      <c r="DM127" s="777"/>
      <c r="DN127" s="777"/>
      <c r="DO127" s="777"/>
      <c r="DP127" s="777"/>
      <c r="DQ127" s="777" t="s">
        <v>
130</v>
      </c>
      <c r="DR127" s="777"/>
      <c r="DS127" s="777"/>
      <c r="DT127" s="777"/>
      <c r="DU127" s="777"/>
      <c r="DV127" s="783" t="s">
        <v>
130</v>
      </c>
      <c r="DW127" s="783"/>
      <c r="DX127" s="783"/>
      <c r="DY127" s="783"/>
      <c r="DZ127" s="784"/>
    </row>
    <row r="128" spans="1:130" s="220" customFormat="1" ht="26.25" customHeight="1" thickBot="1" x14ac:dyDescent="0.2">
      <c r="A128" s="785" t="s">
        <v>
504</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
505</v>
      </c>
      <c r="X128" s="787"/>
      <c r="Y128" s="787"/>
      <c r="Z128" s="788"/>
      <c r="AA128" s="789">
        <v>
258113</v>
      </c>
      <c r="AB128" s="790"/>
      <c r="AC128" s="790"/>
      <c r="AD128" s="790"/>
      <c r="AE128" s="791"/>
      <c r="AF128" s="792">
        <v>
360407</v>
      </c>
      <c r="AG128" s="790"/>
      <c r="AH128" s="790"/>
      <c r="AI128" s="790"/>
      <c r="AJ128" s="791"/>
      <c r="AK128" s="792">
        <v>
379609</v>
      </c>
      <c r="AL128" s="790"/>
      <c r="AM128" s="790"/>
      <c r="AN128" s="790"/>
      <c r="AO128" s="791"/>
      <c r="AP128" s="793"/>
      <c r="AQ128" s="794"/>
      <c r="AR128" s="794"/>
      <c r="AS128" s="794"/>
      <c r="AT128" s="795"/>
      <c r="AU128" s="222"/>
      <c r="AV128" s="222"/>
      <c r="AW128" s="222"/>
      <c r="AX128" s="796" t="s">
        <v>
506</v>
      </c>
      <c r="AY128" s="797"/>
      <c r="AZ128" s="797"/>
      <c r="BA128" s="797"/>
      <c r="BB128" s="797"/>
      <c r="BC128" s="797"/>
      <c r="BD128" s="797"/>
      <c r="BE128" s="798"/>
      <c r="BF128" s="773" t="s">
        <v>
130</v>
      </c>
      <c r="BG128" s="774"/>
      <c r="BH128" s="774"/>
      <c r="BI128" s="774"/>
      <c r="BJ128" s="774"/>
      <c r="BK128" s="774"/>
      <c r="BL128" s="799"/>
      <c r="BM128" s="773">
        <v>
11.73</v>
      </c>
      <c r="BN128" s="774"/>
      <c r="BO128" s="774"/>
      <c r="BP128" s="774"/>
      <c r="BQ128" s="774"/>
      <c r="BR128" s="774"/>
      <c r="BS128" s="799"/>
      <c r="BT128" s="773">
        <v>
20</v>
      </c>
      <c r="BU128" s="774"/>
      <c r="BV128" s="774"/>
      <c r="BW128" s="774"/>
      <c r="BX128" s="774"/>
      <c r="BY128" s="774"/>
      <c r="BZ128" s="775"/>
      <c r="CA128" s="245"/>
      <c r="CB128" s="245"/>
      <c r="CC128" s="245"/>
      <c r="CD128" s="245"/>
      <c r="CE128" s="245"/>
      <c r="CF128" s="245"/>
      <c r="CG128" s="222"/>
      <c r="CH128" s="222"/>
      <c r="CI128" s="222"/>
      <c r="CJ128" s="244"/>
      <c r="CK128" s="844"/>
      <c r="CL128" s="845"/>
      <c r="CM128" s="845"/>
      <c r="CN128" s="845"/>
      <c r="CO128" s="846"/>
      <c r="CP128" s="778" t="s">
        <v>
507</v>
      </c>
      <c r="CQ128" s="717"/>
      <c r="CR128" s="717"/>
      <c r="CS128" s="717"/>
      <c r="CT128" s="717"/>
      <c r="CU128" s="717"/>
      <c r="CV128" s="717"/>
      <c r="CW128" s="717"/>
      <c r="CX128" s="717"/>
      <c r="CY128" s="717"/>
      <c r="CZ128" s="717"/>
      <c r="DA128" s="717"/>
      <c r="DB128" s="717"/>
      <c r="DC128" s="717"/>
      <c r="DD128" s="717"/>
      <c r="DE128" s="717"/>
      <c r="DF128" s="718"/>
      <c r="DG128" s="779" t="s">
        <v>
396</v>
      </c>
      <c r="DH128" s="780"/>
      <c r="DI128" s="780"/>
      <c r="DJ128" s="780"/>
      <c r="DK128" s="780"/>
      <c r="DL128" s="780" t="s">
        <v>
493</v>
      </c>
      <c r="DM128" s="780"/>
      <c r="DN128" s="780"/>
      <c r="DO128" s="780"/>
      <c r="DP128" s="780"/>
      <c r="DQ128" s="780">
        <v>
1522</v>
      </c>
      <c r="DR128" s="780"/>
      <c r="DS128" s="780"/>
      <c r="DT128" s="780"/>
      <c r="DU128" s="780"/>
      <c r="DV128" s="781">
        <v>
0</v>
      </c>
      <c r="DW128" s="781"/>
      <c r="DX128" s="781"/>
      <c r="DY128" s="781"/>
      <c r="DZ128" s="782"/>
    </row>
    <row r="129" spans="1:131" s="220" customFormat="1" ht="26.25" customHeight="1" x14ac:dyDescent="0.15">
      <c r="A129" s="761" t="s">
        <v>
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
508</v>
      </c>
      <c r="X129" s="764"/>
      <c r="Y129" s="764"/>
      <c r="Z129" s="765"/>
      <c r="AA129" s="766">
        <v>
30859706</v>
      </c>
      <c r="AB129" s="767"/>
      <c r="AC129" s="767"/>
      <c r="AD129" s="767"/>
      <c r="AE129" s="768"/>
      <c r="AF129" s="769">
        <v>
32537478</v>
      </c>
      <c r="AG129" s="767"/>
      <c r="AH129" s="767"/>
      <c r="AI129" s="767"/>
      <c r="AJ129" s="768"/>
      <c r="AK129" s="769">
        <v>
31786985</v>
      </c>
      <c r="AL129" s="767"/>
      <c r="AM129" s="767"/>
      <c r="AN129" s="767"/>
      <c r="AO129" s="768"/>
      <c r="AP129" s="770"/>
      <c r="AQ129" s="771"/>
      <c r="AR129" s="771"/>
      <c r="AS129" s="771"/>
      <c r="AT129" s="772"/>
      <c r="AU129" s="223"/>
      <c r="AV129" s="223"/>
      <c r="AW129" s="223"/>
      <c r="AX129" s="738" t="s">
        <v>
509</v>
      </c>
      <c r="AY129" s="739"/>
      <c r="AZ129" s="739"/>
      <c r="BA129" s="739"/>
      <c r="BB129" s="739"/>
      <c r="BC129" s="739"/>
      <c r="BD129" s="739"/>
      <c r="BE129" s="740"/>
      <c r="BF129" s="757" t="s">
        <v>
492</v>
      </c>
      <c r="BG129" s="758"/>
      <c r="BH129" s="758"/>
      <c r="BI129" s="758"/>
      <c r="BJ129" s="758"/>
      <c r="BK129" s="758"/>
      <c r="BL129" s="759"/>
      <c r="BM129" s="757">
        <v>
16.73</v>
      </c>
      <c r="BN129" s="758"/>
      <c r="BO129" s="758"/>
      <c r="BP129" s="758"/>
      <c r="BQ129" s="758"/>
      <c r="BR129" s="758"/>
      <c r="BS129" s="759"/>
      <c r="BT129" s="757">
        <v>
30</v>
      </c>
      <c r="BU129" s="758"/>
      <c r="BV129" s="758"/>
      <c r="BW129" s="758"/>
      <c r="BX129" s="758"/>
      <c r="BY129" s="758"/>
      <c r="BZ129" s="760"/>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761" t="s">
        <v>
510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
511</v>
      </c>
      <c r="X130" s="764"/>
      <c r="Y130" s="764"/>
      <c r="Z130" s="765"/>
      <c r="AA130" s="766">
        <v>
2651487</v>
      </c>
      <c r="AB130" s="767"/>
      <c r="AC130" s="767"/>
      <c r="AD130" s="767"/>
      <c r="AE130" s="768"/>
      <c r="AF130" s="769">
        <v>
2633562</v>
      </c>
      <c r="AG130" s="767"/>
      <c r="AH130" s="767"/>
      <c r="AI130" s="767"/>
      <c r="AJ130" s="768"/>
      <c r="AK130" s="769">
        <v>
2674610</v>
      </c>
      <c r="AL130" s="767"/>
      <c r="AM130" s="767"/>
      <c r="AN130" s="767"/>
      <c r="AO130" s="768"/>
      <c r="AP130" s="770"/>
      <c r="AQ130" s="771"/>
      <c r="AR130" s="771"/>
      <c r="AS130" s="771"/>
      <c r="AT130" s="772"/>
      <c r="AU130" s="223"/>
      <c r="AV130" s="223"/>
      <c r="AW130" s="223"/>
      <c r="AX130" s="738" t="s">
        <v>
512</v>
      </c>
      <c r="AY130" s="739"/>
      <c r="AZ130" s="739"/>
      <c r="BA130" s="739"/>
      <c r="BB130" s="739"/>
      <c r="BC130" s="739"/>
      <c r="BD130" s="739"/>
      <c r="BE130" s="740"/>
      <c r="BF130" s="741">
        <v>
1.6</v>
      </c>
      <c r="BG130" s="742"/>
      <c r="BH130" s="742"/>
      <c r="BI130" s="742"/>
      <c r="BJ130" s="742"/>
      <c r="BK130" s="742"/>
      <c r="BL130" s="743"/>
      <c r="BM130" s="741">
        <v>
25</v>
      </c>
      <c r="BN130" s="742"/>
      <c r="BO130" s="742"/>
      <c r="BP130" s="742"/>
      <c r="BQ130" s="742"/>
      <c r="BR130" s="742"/>
      <c r="BS130" s="743"/>
      <c r="BT130" s="741">
        <v>
35</v>
      </c>
      <c r="BU130" s="742"/>
      <c r="BV130" s="742"/>
      <c r="BW130" s="742"/>
      <c r="BX130" s="742"/>
      <c r="BY130" s="742"/>
      <c r="BZ130" s="744"/>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
513</v>
      </c>
      <c r="X131" s="748"/>
      <c r="Y131" s="748"/>
      <c r="Z131" s="749"/>
      <c r="AA131" s="750">
        <v>
28208219</v>
      </c>
      <c r="AB131" s="751"/>
      <c r="AC131" s="751"/>
      <c r="AD131" s="751"/>
      <c r="AE131" s="752"/>
      <c r="AF131" s="753">
        <v>
29903916</v>
      </c>
      <c r="AG131" s="751"/>
      <c r="AH131" s="751"/>
      <c r="AI131" s="751"/>
      <c r="AJ131" s="752"/>
      <c r="AK131" s="753">
        <v>
29112375</v>
      </c>
      <c r="AL131" s="751"/>
      <c r="AM131" s="751"/>
      <c r="AN131" s="751"/>
      <c r="AO131" s="752"/>
      <c r="AP131" s="754"/>
      <c r="AQ131" s="755"/>
      <c r="AR131" s="755"/>
      <c r="AS131" s="755"/>
      <c r="AT131" s="756"/>
      <c r="AU131" s="223"/>
      <c r="AV131" s="223"/>
      <c r="AW131" s="223"/>
      <c r="AX131" s="716" t="s">
        <v>
514</v>
      </c>
      <c r="AY131" s="717"/>
      <c r="AZ131" s="717"/>
      <c r="BA131" s="717"/>
      <c r="BB131" s="717"/>
      <c r="BC131" s="717"/>
      <c r="BD131" s="717"/>
      <c r="BE131" s="718"/>
      <c r="BF131" s="719" t="s">
        <v>
484</v>
      </c>
      <c r="BG131" s="720"/>
      <c r="BH131" s="720"/>
      <c r="BI131" s="720"/>
      <c r="BJ131" s="720"/>
      <c r="BK131" s="720"/>
      <c r="BL131" s="721"/>
      <c r="BM131" s="719">
        <v>
350</v>
      </c>
      <c r="BN131" s="720"/>
      <c r="BO131" s="720"/>
      <c r="BP131" s="720"/>
      <c r="BQ131" s="720"/>
      <c r="BR131" s="720"/>
      <c r="BS131" s="721"/>
      <c r="BT131" s="722"/>
      <c r="BU131" s="723"/>
      <c r="BV131" s="723"/>
      <c r="BW131" s="723"/>
      <c r="BX131" s="723"/>
      <c r="BY131" s="723"/>
      <c r="BZ131" s="724"/>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725" t="s">
        <v>
515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
516</v>
      </c>
      <c r="W132" s="729"/>
      <c r="X132" s="729"/>
      <c r="Y132" s="729"/>
      <c r="Z132" s="730"/>
      <c r="AA132" s="731">
        <v>
1.689273612</v>
      </c>
      <c r="AB132" s="732"/>
      <c r="AC132" s="732"/>
      <c r="AD132" s="732"/>
      <c r="AE132" s="733"/>
      <c r="AF132" s="734">
        <v>
1.300943328</v>
      </c>
      <c r="AG132" s="732"/>
      <c r="AH132" s="732"/>
      <c r="AI132" s="732"/>
      <c r="AJ132" s="733"/>
      <c r="AK132" s="734">
        <v>
1.9665657649999999</v>
      </c>
      <c r="AL132" s="732"/>
      <c r="AM132" s="732"/>
      <c r="AN132" s="732"/>
      <c r="AO132" s="733"/>
      <c r="AP132" s="735"/>
      <c r="AQ132" s="736"/>
      <c r="AR132" s="736"/>
      <c r="AS132" s="736"/>
      <c r="AT132" s="737"/>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
517</v>
      </c>
      <c r="W133" s="708"/>
      <c r="X133" s="708"/>
      <c r="Y133" s="708"/>
      <c r="Z133" s="709"/>
      <c r="AA133" s="710">
        <v>
1.4</v>
      </c>
      <c r="AB133" s="711"/>
      <c r="AC133" s="711"/>
      <c r="AD133" s="711"/>
      <c r="AE133" s="712"/>
      <c r="AF133" s="710">
        <v>
1.4</v>
      </c>
      <c r="AG133" s="711"/>
      <c r="AH133" s="711"/>
      <c r="AI133" s="711"/>
      <c r="AJ133" s="712"/>
      <c r="AK133" s="710">
        <v>
1.6</v>
      </c>
      <c r="AL133" s="711"/>
      <c r="AM133" s="711"/>
      <c r="AN133" s="711"/>
      <c r="AO133" s="712"/>
      <c r="AP133" s="713"/>
      <c r="AQ133" s="714"/>
      <c r="AR133" s="714"/>
      <c r="AS133" s="714"/>
      <c r="AT133" s="715"/>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JS+B8fdI8Wquhfq8Fvj8r5rOCayaFbcPcxX1YBCX6ULEl2OZKdK1U7wtbfMlZ/PvWYnNo7z/fP9XG948nP9SQ==" saltValue="1WAeu3FY76Ry7YAL4QD6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
&amp;C&amp;P/&amp;N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
518</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GLjXXYUZltebMCU6ybGPnBk0rSKC/jwPDjt0LmVzBelWOPjPpM0+PCRABdEU6SQHjqwpS0CItRMNS6FI7oCb3Q==" saltValue="f73VW74UGb3kzmI0YYmi4g==" spinCount="100000" sheet="1" objects="1" scenarios="1"/>
  <dataConsolidate/>
  <phoneticPr fontId="2"/>
  <printOptions horizontalCentered="1" verticalCentered="1"/>
  <pageMargins left="0" right="0" top="0" bottom="0" header="0" footer="0"/>
  <headerFooter alignWithMargins="0">
    <oddFooter>
&amp;C&amp;P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R8K/izaztFPwhguzTU8gkwa8KB+xEGZFJXCxUww8Pgrurxl0lt2/BnIejGErjpQN3dV/frbfZvqKbLnMBY1cA==" saltValue="Vzh4vfltmt75PeAjJkvzhQ==" spinCount="100000" sheet="1" objects="1" scenarios="1"/>
  <dataConsolidate/>
  <phoneticPr fontId="2"/>
  <printOptions horizontalCentered="1" verticalCentered="1"/>
  <pageMargins left="0" right="0" top="0" bottom="0" header="0" footer="0"/>
  <headerFooter alignWithMargins="0">
    <oddFooter>
&amp;C&amp;P/&amp;N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1" customWidth="1"/>
    <col min="37" max="44" width="17" style="251" customWidth="1"/>
    <col min="45" max="45" width="6.125" style="257" customWidth="1"/>
    <col min="46" max="46" width="3" style="255" customWidth="1"/>
    <col min="47" max="47" width="19.125" style="251" hidden="1" customWidth="1"/>
    <col min="48" max="52" width="12.625" style="251" hidden="1" customWidth="1"/>
    <col min="53" max="16384" width="8.6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
519</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
520</v>
      </c>
      <c r="AL6" s="256"/>
      <c r="AM6" s="256"/>
      <c r="AN6" s="256"/>
    </row>
    <row r="7" spans="1:46" ht="13.5" customHeight="1" x14ac:dyDescent="0.15">
      <c r="A7" s="255"/>
      <c r="AK7" s="258"/>
      <c r="AL7" s="259"/>
      <c r="AM7" s="259"/>
      <c r="AN7" s="260"/>
      <c r="AO7" s="1105" t="s">
        <v>
521</v>
      </c>
      <c r="AP7" s="261"/>
      <c r="AQ7" s="262" t="s">
        <v>
522</v>
      </c>
      <c r="AR7" s="263"/>
    </row>
    <row r="8" spans="1:46" x14ac:dyDescent="0.15">
      <c r="A8" s="255"/>
      <c r="AK8" s="264"/>
      <c r="AL8" s="265"/>
      <c r="AM8" s="265"/>
      <c r="AN8" s="266"/>
      <c r="AO8" s="1106"/>
      <c r="AP8" s="267" t="s">
        <v>
523</v>
      </c>
      <c r="AQ8" s="268" t="s">
        <v>
524</v>
      </c>
      <c r="AR8" s="269" t="s">
        <v>
525</v>
      </c>
    </row>
    <row r="9" spans="1:46" x14ac:dyDescent="0.15">
      <c r="A9" s="255"/>
      <c r="AK9" s="1117" t="s">
        <v>
526</v>
      </c>
      <c r="AL9" s="1118"/>
      <c r="AM9" s="1118"/>
      <c r="AN9" s="1119"/>
      <c r="AO9" s="270">
        <v>
9143332</v>
      </c>
      <c r="AP9" s="270">
        <v>
53326</v>
      </c>
      <c r="AQ9" s="271">
        <v>
61723</v>
      </c>
      <c r="AR9" s="272">
        <v>
-13.6</v>
      </c>
    </row>
    <row r="10" spans="1:46" ht="13.5" customHeight="1" x14ac:dyDescent="0.15">
      <c r="A10" s="255"/>
      <c r="AK10" s="1117" t="s">
        <v>
527</v>
      </c>
      <c r="AL10" s="1118"/>
      <c r="AM10" s="1118"/>
      <c r="AN10" s="1119"/>
      <c r="AO10" s="273">
        <v>
2203531</v>
      </c>
      <c r="AP10" s="273">
        <v>
12852</v>
      </c>
      <c r="AQ10" s="274">
        <v>
1286</v>
      </c>
      <c r="AR10" s="275">
        <v>
899.4</v>
      </c>
    </row>
    <row r="11" spans="1:46" ht="13.5" customHeight="1" x14ac:dyDescent="0.15">
      <c r="A11" s="255"/>
      <c r="AK11" s="1117" t="s">
        <v>
528</v>
      </c>
      <c r="AL11" s="1118"/>
      <c r="AM11" s="1118"/>
      <c r="AN11" s="1119"/>
      <c r="AO11" s="273">
        <v>
2570</v>
      </c>
      <c r="AP11" s="273">
        <v>
15</v>
      </c>
      <c r="AQ11" s="274">
        <v>
1067</v>
      </c>
      <c r="AR11" s="275">
        <v>
-98.6</v>
      </c>
    </row>
    <row r="12" spans="1:46" ht="13.5" customHeight="1" x14ac:dyDescent="0.15">
      <c r="A12" s="255"/>
      <c r="AK12" s="1117" t="s">
        <v>
529</v>
      </c>
      <c r="AL12" s="1118"/>
      <c r="AM12" s="1118"/>
      <c r="AN12" s="1119"/>
      <c r="AO12" s="273" t="s">
        <v>
530</v>
      </c>
      <c r="AP12" s="273" t="s">
        <v>
530</v>
      </c>
      <c r="AQ12" s="274">
        <v>
49</v>
      </c>
      <c r="AR12" s="275" t="s">
        <v>
530</v>
      </c>
    </row>
    <row r="13" spans="1:46" ht="13.5" customHeight="1" x14ac:dyDescent="0.15">
      <c r="A13" s="255"/>
      <c r="AK13" s="1117" t="s">
        <v>
531</v>
      </c>
      <c r="AL13" s="1118"/>
      <c r="AM13" s="1118"/>
      <c r="AN13" s="1119"/>
      <c r="AO13" s="273">
        <v>
511105</v>
      </c>
      <c r="AP13" s="273">
        <v>
2981</v>
      </c>
      <c r="AQ13" s="274">
        <v>
2137</v>
      </c>
      <c r="AR13" s="275">
        <v>
39.5</v>
      </c>
    </row>
    <row r="14" spans="1:46" ht="13.5" customHeight="1" x14ac:dyDescent="0.15">
      <c r="A14" s="255"/>
      <c r="AK14" s="1117" t="s">
        <v>
532</v>
      </c>
      <c r="AL14" s="1118"/>
      <c r="AM14" s="1118"/>
      <c r="AN14" s="1119"/>
      <c r="AO14" s="273">
        <v>
105512</v>
      </c>
      <c r="AP14" s="273">
        <v>
615</v>
      </c>
      <c r="AQ14" s="274">
        <v>
1241</v>
      </c>
      <c r="AR14" s="275">
        <v>
-50.4</v>
      </c>
    </row>
    <row r="15" spans="1:46" ht="13.5" customHeight="1" x14ac:dyDescent="0.15">
      <c r="A15" s="255"/>
      <c r="AK15" s="1120" t="s">
        <v>
533</v>
      </c>
      <c r="AL15" s="1121"/>
      <c r="AM15" s="1121"/>
      <c r="AN15" s="1122"/>
      <c r="AO15" s="273">
        <v>
-299511</v>
      </c>
      <c r="AP15" s="273">
        <v>
-1747</v>
      </c>
      <c r="AQ15" s="274">
        <v>
-3809</v>
      </c>
      <c r="AR15" s="275">
        <v>
-54.1</v>
      </c>
    </row>
    <row r="16" spans="1:46" x14ac:dyDescent="0.15">
      <c r="A16" s="255"/>
      <c r="AK16" s="1120" t="s">
        <v>
188</v>
      </c>
      <c r="AL16" s="1121"/>
      <c r="AM16" s="1121"/>
      <c r="AN16" s="1122"/>
      <c r="AO16" s="273">
        <v>
11666539</v>
      </c>
      <c r="AP16" s="273">
        <v>
68042</v>
      </c>
      <c r="AQ16" s="274">
        <v>
63693</v>
      </c>
      <c r="AR16" s="275">
        <v>
6.8</v>
      </c>
    </row>
    <row r="17" spans="1:46" x14ac:dyDescent="0.15">
      <c r="A17" s="255"/>
    </row>
    <row r="18" spans="1:46" x14ac:dyDescent="0.15">
      <c r="A18" s="255"/>
      <c r="AQ18" s="276"/>
      <c r="AR18" s="276"/>
    </row>
    <row r="19" spans="1:46" x14ac:dyDescent="0.15">
      <c r="A19" s="255"/>
      <c r="AK19" s="251" t="s">
        <v>
534</v>
      </c>
    </row>
    <row r="20" spans="1:46" x14ac:dyDescent="0.15">
      <c r="A20" s="255"/>
      <c r="AK20" s="277"/>
      <c r="AL20" s="278"/>
      <c r="AM20" s="278"/>
      <c r="AN20" s="279"/>
      <c r="AO20" s="280" t="s">
        <v>
535</v>
      </c>
      <c r="AP20" s="281" t="s">
        <v>
536</v>
      </c>
      <c r="AQ20" s="282" t="s">
        <v>
537</v>
      </c>
      <c r="AR20" s="283"/>
    </row>
    <row r="21" spans="1:46" s="256" customFormat="1" x14ac:dyDescent="0.15">
      <c r="A21" s="284"/>
      <c r="AK21" s="1123" t="s">
        <v>
538</v>
      </c>
      <c r="AL21" s="1124"/>
      <c r="AM21" s="1124"/>
      <c r="AN21" s="1125"/>
      <c r="AO21" s="285">
        <v>
5.39</v>
      </c>
      <c r="AP21" s="286">
        <v>
6.06</v>
      </c>
      <c r="AQ21" s="287">
        <v>
-0.67</v>
      </c>
      <c r="AS21" s="288"/>
      <c r="AT21" s="284"/>
    </row>
    <row r="22" spans="1:46" s="256" customFormat="1" x14ac:dyDescent="0.15">
      <c r="A22" s="284"/>
      <c r="AK22" s="1123" t="s">
        <v>
539</v>
      </c>
      <c r="AL22" s="1124"/>
      <c r="AM22" s="1124"/>
      <c r="AN22" s="1125"/>
      <c r="AO22" s="289">
        <v>
99</v>
      </c>
      <c r="AP22" s="290">
        <v>
99.8</v>
      </c>
      <c r="AQ22" s="291">
        <v>
-0.8</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16" t="s">
        <v>
540</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296"/>
      <c r="AS27" s="251"/>
      <c r="AT27" s="251"/>
    </row>
    <row r="28" spans="1:46" ht="17.25" x14ac:dyDescent="0.15">
      <c r="A28" s="252" t="s">
        <v>
541</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
542</v>
      </c>
      <c r="AL29" s="256"/>
      <c r="AM29" s="256"/>
      <c r="AN29" s="256"/>
      <c r="AS29" s="298"/>
    </row>
    <row r="30" spans="1:46" ht="13.5" customHeight="1" x14ac:dyDescent="0.15">
      <c r="A30" s="255"/>
      <c r="AK30" s="258"/>
      <c r="AL30" s="259"/>
      <c r="AM30" s="259"/>
      <c r="AN30" s="260"/>
      <c r="AO30" s="1105" t="s">
        <v>
521</v>
      </c>
      <c r="AP30" s="261"/>
      <c r="AQ30" s="262" t="s">
        <v>
522</v>
      </c>
      <c r="AR30" s="263"/>
    </row>
    <row r="31" spans="1:46" x14ac:dyDescent="0.15">
      <c r="A31" s="255"/>
      <c r="AK31" s="264"/>
      <c r="AL31" s="265"/>
      <c r="AM31" s="265"/>
      <c r="AN31" s="266"/>
      <c r="AO31" s="1106"/>
      <c r="AP31" s="267" t="s">
        <v>
523</v>
      </c>
      <c r="AQ31" s="268" t="s">
        <v>
524</v>
      </c>
      <c r="AR31" s="269" t="s">
        <v>
525</v>
      </c>
    </row>
    <row r="32" spans="1:46" ht="27" customHeight="1" x14ac:dyDescent="0.15">
      <c r="A32" s="255"/>
      <c r="AK32" s="1107" t="s">
        <v>
543</v>
      </c>
      <c r="AL32" s="1108"/>
      <c r="AM32" s="1108"/>
      <c r="AN32" s="1109"/>
      <c r="AO32" s="299">
        <v>
3080297</v>
      </c>
      <c r="AP32" s="299">
        <v>
17965</v>
      </c>
      <c r="AQ32" s="300">
        <v>
26449</v>
      </c>
      <c r="AR32" s="301">
        <v>
-32.1</v>
      </c>
    </row>
    <row r="33" spans="1:46" ht="13.5" customHeight="1" x14ac:dyDescent="0.15">
      <c r="A33" s="255"/>
      <c r="AK33" s="1107" t="s">
        <v>
544</v>
      </c>
      <c r="AL33" s="1108"/>
      <c r="AM33" s="1108"/>
      <c r="AN33" s="1109"/>
      <c r="AO33" s="299" t="s">
        <v>
530</v>
      </c>
      <c r="AP33" s="299" t="s">
        <v>
530</v>
      </c>
      <c r="AQ33" s="300">
        <v>
1</v>
      </c>
      <c r="AR33" s="301" t="s">
        <v>
530</v>
      </c>
    </row>
    <row r="34" spans="1:46" ht="27" customHeight="1" x14ac:dyDescent="0.15">
      <c r="A34" s="255"/>
      <c r="AK34" s="1107" t="s">
        <v>
545</v>
      </c>
      <c r="AL34" s="1108"/>
      <c r="AM34" s="1108"/>
      <c r="AN34" s="1109"/>
      <c r="AO34" s="299" t="s">
        <v>
530</v>
      </c>
      <c r="AP34" s="299" t="s">
        <v>
530</v>
      </c>
      <c r="AQ34" s="300">
        <v>
29</v>
      </c>
      <c r="AR34" s="301" t="s">
        <v>
530</v>
      </c>
    </row>
    <row r="35" spans="1:46" ht="27" customHeight="1" x14ac:dyDescent="0.15">
      <c r="A35" s="255"/>
      <c r="AK35" s="1107" t="s">
        <v>
546</v>
      </c>
      <c r="AL35" s="1108"/>
      <c r="AM35" s="1108"/>
      <c r="AN35" s="1109"/>
      <c r="AO35" s="299">
        <v>
91679</v>
      </c>
      <c r="AP35" s="299">
        <v>
535</v>
      </c>
      <c r="AQ35" s="300">
        <v>
5448</v>
      </c>
      <c r="AR35" s="301">
        <v>
-90.2</v>
      </c>
    </row>
    <row r="36" spans="1:46" ht="27" customHeight="1" x14ac:dyDescent="0.15">
      <c r="A36" s="255"/>
      <c r="AK36" s="1107" t="s">
        <v>
547</v>
      </c>
      <c r="AL36" s="1108"/>
      <c r="AM36" s="1108"/>
      <c r="AN36" s="1109"/>
      <c r="AO36" s="299">
        <v>
380306</v>
      </c>
      <c r="AP36" s="299">
        <v>
2218</v>
      </c>
      <c r="AQ36" s="300">
        <v>
445</v>
      </c>
      <c r="AR36" s="301">
        <v>
398.4</v>
      </c>
    </row>
    <row r="37" spans="1:46" ht="13.5" customHeight="1" x14ac:dyDescent="0.15">
      <c r="A37" s="255"/>
      <c r="AK37" s="1107" t="s">
        <v>
548</v>
      </c>
      <c r="AL37" s="1108"/>
      <c r="AM37" s="1108"/>
      <c r="AN37" s="1109"/>
      <c r="AO37" s="299">
        <v>
74451</v>
      </c>
      <c r="AP37" s="299">
        <v>
434</v>
      </c>
      <c r="AQ37" s="300">
        <v>
1095</v>
      </c>
      <c r="AR37" s="301">
        <v>
-60.4</v>
      </c>
    </row>
    <row r="38" spans="1:46" ht="27" customHeight="1" x14ac:dyDescent="0.15">
      <c r="A38" s="255"/>
      <c r="AK38" s="1110" t="s">
        <v>
549</v>
      </c>
      <c r="AL38" s="1111"/>
      <c r="AM38" s="1111"/>
      <c r="AN38" s="1112"/>
      <c r="AO38" s="302" t="s">
        <v>
530</v>
      </c>
      <c r="AP38" s="302" t="s">
        <v>
530</v>
      </c>
      <c r="AQ38" s="303">
        <v>
0</v>
      </c>
      <c r="AR38" s="291" t="s">
        <v>
530</v>
      </c>
      <c r="AS38" s="298"/>
    </row>
    <row r="39" spans="1:46" x14ac:dyDescent="0.15">
      <c r="A39" s="255"/>
      <c r="AK39" s="1110" t="s">
        <v>
550</v>
      </c>
      <c r="AL39" s="1111"/>
      <c r="AM39" s="1111"/>
      <c r="AN39" s="1112"/>
      <c r="AO39" s="299">
        <v>
-379609</v>
      </c>
      <c r="AP39" s="299">
        <v>
-2214</v>
      </c>
      <c r="AQ39" s="300">
        <v>
-7113</v>
      </c>
      <c r="AR39" s="301">
        <v>
-68.900000000000006</v>
      </c>
      <c r="AS39" s="298"/>
    </row>
    <row r="40" spans="1:46" ht="27" customHeight="1" x14ac:dyDescent="0.15">
      <c r="A40" s="255"/>
      <c r="AK40" s="1107" t="s">
        <v>
551</v>
      </c>
      <c r="AL40" s="1108"/>
      <c r="AM40" s="1108"/>
      <c r="AN40" s="1109"/>
      <c r="AO40" s="299">
        <v>
-2674610</v>
      </c>
      <c r="AP40" s="299">
        <v>
-15599</v>
      </c>
      <c r="AQ40" s="300">
        <v>
-18923</v>
      </c>
      <c r="AR40" s="301">
        <v>
-17.600000000000001</v>
      </c>
      <c r="AS40" s="298"/>
    </row>
    <row r="41" spans="1:46" x14ac:dyDescent="0.15">
      <c r="A41" s="255"/>
      <c r="AK41" s="1113" t="s">
        <v>
301</v>
      </c>
      <c r="AL41" s="1114"/>
      <c r="AM41" s="1114"/>
      <c r="AN41" s="1115"/>
      <c r="AO41" s="299">
        <v>
572514</v>
      </c>
      <c r="AP41" s="299">
        <v>
3339</v>
      </c>
      <c r="AQ41" s="300">
        <v>
7431</v>
      </c>
      <c r="AR41" s="301">
        <v>
-55.1</v>
      </c>
      <c r="AS41" s="298"/>
    </row>
    <row r="42" spans="1:46" x14ac:dyDescent="0.15">
      <c r="A42" s="255"/>
      <c r="AK42" s="304" t="s">
        <v>
552</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
553</v>
      </c>
    </row>
    <row r="48" spans="1:46" x14ac:dyDescent="0.15">
      <c r="A48" s="255"/>
      <c r="AK48" s="309" t="s">
        <v>
554</v>
      </c>
      <c r="AL48" s="309"/>
      <c r="AM48" s="309"/>
      <c r="AN48" s="309"/>
      <c r="AO48" s="309"/>
      <c r="AP48" s="309"/>
      <c r="AQ48" s="310"/>
      <c r="AR48" s="309"/>
    </row>
    <row r="49" spans="1:44" ht="13.5" customHeight="1" x14ac:dyDescent="0.15">
      <c r="A49" s="255"/>
      <c r="AK49" s="311"/>
      <c r="AL49" s="312"/>
      <c r="AM49" s="1100" t="s">
        <v>
521</v>
      </c>
      <c r="AN49" s="1102" t="s">
        <v>
555</v>
      </c>
      <c r="AO49" s="1103"/>
      <c r="AP49" s="1103"/>
      <c r="AQ49" s="1103"/>
      <c r="AR49" s="1104"/>
    </row>
    <row r="50" spans="1:44" x14ac:dyDescent="0.15">
      <c r="A50" s="255"/>
      <c r="AK50" s="313"/>
      <c r="AL50" s="314"/>
      <c r="AM50" s="1101"/>
      <c r="AN50" s="315" t="s">
        <v>
556</v>
      </c>
      <c r="AO50" s="316" t="s">
        <v>
557</v>
      </c>
      <c r="AP50" s="317" t="s">
        <v>
558</v>
      </c>
      <c r="AQ50" s="318" t="s">
        <v>
559</v>
      </c>
      <c r="AR50" s="319" t="s">
        <v>
560</v>
      </c>
    </row>
    <row r="51" spans="1:44" x14ac:dyDescent="0.15">
      <c r="A51" s="255"/>
      <c r="AK51" s="311" t="s">
        <v>
561</v>
      </c>
      <c r="AL51" s="312"/>
      <c r="AM51" s="320">
        <v>
3166380</v>
      </c>
      <c r="AN51" s="321">
        <v>
18008</v>
      </c>
      <c r="AO51" s="322">
        <v>
-18.8</v>
      </c>
      <c r="AP51" s="323">
        <v>
33173</v>
      </c>
      <c r="AQ51" s="324">
        <v>
-19.2</v>
      </c>
      <c r="AR51" s="325">
        <v>
0.4</v>
      </c>
    </row>
    <row r="52" spans="1:44" x14ac:dyDescent="0.15">
      <c r="A52" s="255"/>
      <c r="AK52" s="326"/>
      <c r="AL52" s="327" t="s">
        <v>
562</v>
      </c>
      <c r="AM52" s="328">
        <v>
2364011</v>
      </c>
      <c r="AN52" s="329">
        <v>
13445</v>
      </c>
      <c r="AO52" s="330">
        <v>
0.5</v>
      </c>
      <c r="AP52" s="331">
        <v>
20353</v>
      </c>
      <c r="AQ52" s="332">
        <v>
-25.4</v>
      </c>
      <c r="AR52" s="333">
        <v>
25.9</v>
      </c>
    </row>
    <row r="53" spans="1:44" x14ac:dyDescent="0.15">
      <c r="A53" s="255"/>
      <c r="AK53" s="311" t="s">
        <v>
563</v>
      </c>
      <c r="AL53" s="312"/>
      <c r="AM53" s="320">
        <v>
5132057</v>
      </c>
      <c r="AN53" s="321">
        <v>
29319</v>
      </c>
      <c r="AO53" s="322">
        <v>
62.8</v>
      </c>
      <c r="AP53" s="323">
        <v>
37644</v>
      </c>
      <c r="AQ53" s="324">
        <v>
13.5</v>
      </c>
      <c r="AR53" s="325">
        <v>
49.3</v>
      </c>
    </row>
    <row r="54" spans="1:44" x14ac:dyDescent="0.15">
      <c r="A54" s="255"/>
      <c r="AK54" s="326"/>
      <c r="AL54" s="327" t="s">
        <v>
562</v>
      </c>
      <c r="AM54" s="328">
        <v>
2985966</v>
      </c>
      <c r="AN54" s="329">
        <v>
17058</v>
      </c>
      <c r="AO54" s="330">
        <v>
26.9</v>
      </c>
      <c r="AP54" s="331">
        <v>
24939</v>
      </c>
      <c r="AQ54" s="332">
        <v>
22.5</v>
      </c>
      <c r="AR54" s="333">
        <v>
4.4000000000000004</v>
      </c>
    </row>
    <row r="55" spans="1:44" x14ac:dyDescent="0.15">
      <c r="A55" s="255"/>
      <c r="AK55" s="311" t="s">
        <v>
564</v>
      </c>
      <c r="AL55" s="312"/>
      <c r="AM55" s="320">
        <v>
3252828</v>
      </c>
      <c r="AN55" s="321">
        <v>
18735</v>
      </c>
      <c r="AO55" s="322">
        <v>
-36.1</v>
      </c>
      <c r="AP55" s="323">
        <v>
39221</v>
      </c>
      <c r="AQ55" s="324">
        <v>
4.2</v>
      </c>
      <c r="AR55" s="325">
        <v>
-40.299999999999997</v>
      </c>
    </row>
    <row r="56" spans="1:44" x14ac:dyDescent="0.15">
      <c r="A56" s="255"/>
      <c r="AK56" s="326"/>
      <c r="AL56" s="327" t="s">
        <v>
562</v>
      </c>
      <c r="AM56" s="328">
        <v>
1286487</v>
      </c>
      <c r="AN56" s="329">
        <v>
7410</v>
      </c>
      <c r="AO56" s="330">
        <v>
-56.6</v>
      </c>
      <c r="AP56" s="331">
        <v>
24821</v>
      </c>
      <c r="AQ56" s="332">
        <v>
-0.5</v>
      </c>
      <c r="AR56" s="333">
        <v>
-56.1</v>
      </c>
    </row>
    <row r="57" spans="1:44" x14ac:dyDescent="0.15">
      <c r="A57" s="255"/>
      <c r="AK57" s="311" t="s">
        <v>
565</v>
      </c>
      <c r="AL57" s="312"/>
      <c r="AM57" s="320">
        <v>
2575662</v>
      </c>
      <c r="AN57" s="321">
        <v>
14955</v>
      </c>
      <c r="AO57" s="322">
        <v>
-20.2</v>
      </c>
      <c r="AP57" s="323">
        <v>
38566</v>
      </c>
      <c r="AQ57" s="324">
        <v>
-1.7</v>
      </c>
      <c r="AR57" s="325">
        <v>
-18.5</v>
      </c>
    </row>
    <row r="58" spans="1:44" x14ac:dyDescent="0.15">
      <c r="A58" s="255"/>
      <c r="AK58" s="326"/>
      <c r="AL58" s="327" t="s">
        <v>
562</v>
      </c>
      <c r="AM58" s="328">
        <v>
782570</v>
      </c>
      <c r="AN58" s="329">
        <v>
4544</v>
      </c>
      <c r="AO58" s="330">
        <v>
-38.700000000000003</v>
      </c>
      <c r="AP58" s="331">
        <v>
24059</v>
      </c>
      <c r="AQ58" s="332">
        <v>
-3.1</v>
      </c>
      <c r="AR58" s="333">
        <v>
-35.6</v>
      </c>
    </row>
    <row r="59" spans="1:44" x14ac:dyDescent="0.15">
      <c r="A59" s="255"/>
      <c r="AK59" s="311" t="s">
        <v>
566</v>
      </c>
      <c r="AL59" s="312"/>
      <c r="AM59" s="320">
        <v>
3946517</v>
      </c>
      <c r="AN59" s="321">
        <v>
23017</v>
      </c>
      <c r="AO59" s="322">
        <v>
53.9</v>
      </c>
      <c r="AP59" s="323">
        <v>
35156</v>
      </c>
      <c r="AQ59" s="324">
        <v>
-8.8000000000000007</v>
      </c>
      <c r="AR59" s="325">
        <v>
62.7</v>
      </c>
    </row>
    <row r="60" spans="1:44" x14ac:dyDescent="0.15">
      <c r="A60" s="255"/>
      <c r="AK60" s="326"/>
      <c r="AL60" s="327" t="s">
        <v>
562</v>
      </c>
      <c r="AM60" s="328">
        <v>
2434252</v>
      </c>
      <c r="AN60" s="329">
        <v>
14197</v>
      </c>
      <c r="AO60" s="330">
        <v>
212.4</v>
      </c>
      <c r="AP60" s="331">
        <v>
22430</v>
      </c>
      <c r="AQ60" s="332">
        <v>
-6.8</v>
      </c>
      <c r="AR60" s="333">
        <v>
219.2</v>
      </c>
    </row>
    <row r="61" spans="1:44" x14ac:dyDescent="0.15">
      <c r="A61" s="255"/>
      <c r="AK61" s="311" t="s">
        <v>
567</v>
      </c>
      <c r="AL61" s="334"/>
      <c r="AM61" s="320">
        <v>
3614689</v>
      </c>
      <c r="AN61" s="321">
        <v>
20807</v>
      </c>
      <c r="AO61" s="322">
        <v>
8.3000000000000007</v>
      </c>
      <c r="AP61" s="323">
        <v>
36752</v>
      </c>
      <c r="AQ61" s="335">
        <v>
-2.4</v>
      </c>
      <c r="AR61" s="325">
        <v>
10.7</v>
      </c>
    </row>
    <row r="62" spans="1:44" x14ac:dyDescent="0.15">
      <c r="A62" s="255"/>
      <c r="AK62" s="326"/>
      <c r="AL62" s="327" t="s">
        <v>
562</v>
      </c>
      <c r="AM62" s="328">
        <v>
1970657</v>
      </c>
      <c r="AN62" s="329">
        <v>
11331</v>
      </c>
      <c r="AO62" s="330">
        <v>
28.9</v>
      </c>
      <c r="AP62" s="331">
        <v>
23320</v>
      </c>
      <c r="AQ62" s="332">
        <v>
-2.7</v>
      </c>
      <c r="AR62" s="333">
        <v>
31.6</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5DezXHql4RZjgyzBy6jprjxp/gH4Iw2EZOI6EdRCWZPGzxSoM4XM659CvofUX6kZO/CV3nmB4ooryMKV52PLbQ==" saltValue="qbSVBaRWiXQzgWNOML+f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headerFooter alignWithMargins="0">
    <oddFooter>
&amp;C&amp;P/&amp;N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
569</v>
      </c>
    </row>
    <row r="121" spans="125:125" ht="13.5" hidden="1" customHeight="1" x14ac:dyDescent="0.15">
      <c r="DU121" s="249"/>
    </row>
  </sheetData>
  <sheetProtection algorithmName="SHA-512" hashValue="vuIS42tgoAreXxIf/aXoFTCJz+qXOrBd89e2IbNOb1e1sUo5hdFJErsbI0IU6boDsuRn33B07q03KAxcfSshvw==" saltValue="XZqT1AYe9aoCOpCeQ8bLXw=="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
570</v>
      </c>
    </row>
  </sheetData>
  <sheetProtection algorithmName="SHA-512" hashValue="3oj2K0A1o46ePCAXTiHATiSX7nB0xIsYeQlvGYOGqjbXV8GGGggZkFQ5zw0jpOB0YLfmQL+zW0x+an3Hckt3bg==" saltValue="Of5jk9DfWKzlhQxBJPj4cA==" spinCount="100000" sheet="1" objects="1" scenarios="1"/>
  <dataConsolidate/>
  <phoneticPr fontId="2"/>
  <printOptions horizontalCentered="1" verticalCentered="1"/>
  <pageMargins left="0" right="0" top="0.19685039370078741" bottom="0" header="0.39370078740157483" footer="0"/>
  <headerFooter alignWithMargins="0">
    <oddFooter>
&amp;C&amp;P/&amp;N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
0</v>
      </c>
    </row>
    <row r="46" spans="2:10" ht="29.25" customHeight="1" thickBot="1" x14ac:dyDescent="0.25">
      <c r="B46" s="4" t="s">
        <v>
1</v>
      </c>
      <c r="C46" s="5"/>
      <c r="D46" s="5"/>
      <c r="E46" s="6" t="s">
        <v>
2</v>
      </c>
      <c r="F46" s="7" t="s">
        <v>
571</v>
      </c>
      <c r="G46" s="8" t="s">
        <v>
572</v>
      </c>
      <c r="H46" s="8" t="s">
        <v>
573</v>
      </c>
      <c r="I46" s="8" t="s">
        <v>
574</v>
      </c>
      <c r="J46" s="9" t="s">
        <v>
575</v>
      </c>
    </row>
    <row r="47" spans="2:10" ht="57.75" customHeight="1" x14ac:dyDescent="0.15">
      <c r="B47" s="10"/>
      <c r="C47" s="1126" t="s">
        <v>
3</v>
      </c>
      <c r="D47" s="1126"/>
      <c r="E47" s="1127"/>
      <c r="F47" s="11">
        <v>
18.39</v>
      </c>
      <c r="G47" s="12">
        <v>
13.56</v>
      </c>
      <c r="H47" s="12">
        <v>
13.1</v>
      </c>
      <c r="I47" s="12">
        <v>
15.75</v>
      </c>
      <c r="J47" s="13">
        <v>
24.93</v>
      </c>
    </row>
    <row r="48" spans="2:10" ht="57.75" customHeight="1" x14ac:dyDescent="0.15">
      <c r="B48" s="14"/>
      <c r="C48" s="1128" t="s">
        <v>
4</v>
      </c>
      <c r="D48" s="1128"/>
      <c r="E48" s="1129"/>
      <c r="F48" s="15">
        <v>
4.51</v>
      </c>
      <c r="G48" s="16">
        <v>
5.0199999999999996</v>
      </c>
      <c r="H48" s="16">
        <v>
5.29</v>
      </c>
      <c r="I48" s="16">
        <v>
9.14</v>
      </c>
      <c r="J48" s="17">
        <v>
8.33</v>
      </c>
    </row>
    <row r="49" spans="2:10" ht="57.75" customHeight="1" thickBot="1" x14ac:dyDescent="0.2">
      <c r="B49" s="18"/>
      <c r="C49" s="1130" t="s">
        <v>
5</v>
      </c>
      <c r="D49" s="1130"/>
      <c r="E49" s="1131"/>
      <c r="F49" s="19" t="s">
        <v>
576</v>
      </c>
      <c r="G49" s="20" t="s">
        <v>
577</v>
      </c>
      <c r="H49" s="20">
        <v>
0.14000000000000001</v>
      </c>
      <c r="I49" s="20">
        <v>
7.45</v>
      </c>
      <c r="J49" s="21">
        <v>
7.79</v>
      </c>
    </row>
    <row r="50" spans="2:10" x14ac:dyDescent="0.15"/>
  </sheetData>
  <sheetProtection algorithmName="SHA-512" hashValue="xd7IXnzSek61FmsEFj0+36lgDMRMtxv8LQagITsw+X47ugfD/B2OPsnj8XQxYdMkW4rytK1D4GHe/D1N2Z9lYg==" saltValue="8ilweB+P/LSG9gaEcTQoQ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
&amp;C&amp;P/&amp;N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
6</v>
      </c>
      <c r="K32" s="22"/>
      <c r="L32" s="22"/>
      <c r="M32" s="22"/>
      <c r="N32" s="22"/>
      <c r="O32" s="22"/>
      <c r="P32" s="22"/>
    </row>
    <row r="33" spans="1:16" ht="39" customHeight="1" thickBot="1" x14ac:dyDescent="0.25">
      <c r="A33" s="22"/>
      <c r="B33" s="25" t="s">
        <v>
7</v>
      </c>
      <c r="C33" s="26"/>
      <c r="D33" s="26"/>
      <c r="E33" s="27" t="s">
        <v>
2</v>
      </c>
      <c r="F33" s="28" t="s">
        <v>
571</v>
      </c>
      <c r="G33" s="29" t="s">
        <v>
572</v>
      </c>
      <c r="H33" s="29" t="s">
        <v>
573</v>
      </c>
      <c r="I33" s="29" t="s">
        <v>
574</v>
      </c>
      <c r="J33" s="30" t="s">
        <v>
575</v>
      </c>
      <c r="K33" s="22"/>
      <c r="L33" s="22"/>
      <c r="M33" s="22"/>
      <c r="N33" s="22"/>
      <c r="O33" s="22"/>
      <c r="P33" s="22"/>
    </row>
    <row r="34" spans="1:16" ht="39" customHeight="1" x14ac:dyDescent="0.15">
      <c r="A34" s="22"/>
      <c r="B34" s="31"/>
      <c r="C34" s="1136" t="s">
        <v>
578</v>
      </c>
      <c r="D34" s="1136"/>
      <c r="E34" s="1137"/>
      <c r="F34" s="32">
        <v>
16.850000000000001</v>
      </c>
      <c r="G34" s="33">
        <v>
17.07</v>
      </c>
      <c r="H34" s="33">
        <v>
13.98</v>
      </c>
      <c r="I34" s="33">
        <v>
12.86</v>
      </c>
      <c r="J34" s="34">
        <v>
10.86</v>
      </c>
      <c r="K34" s="22"/>
      <c r="L34" s="22"/>
      <c r="M34" s="22"/>
      <c r="N34" s="22"/>
      <c r="O34" s="22"/>
      <c r="P34" s="22"/>
    </row>
    <row r="35" spans="1:16" ht="39" customHeight="1" x14ac:dyDescent="0.15">
      <c r="A35" s="22"/>
      <c r="B35" s="35"/>
      <c r="C35" s="1132" t="s">
        <v>
579</v>
      </c>
      <c r="D35" s="1132"/>
      <c r="E35" s="1133"/>
      <c r="F35" s="36">
        <v>
4.8899999999999997</v>
      </c>
      <c r="G35" s="37">
        <v>
6.09</v>
      </c>
      <c r="H35" s="37">
        <v>
7.75</v>
      </c>
      <c r="I35" s="37">
        <v>
8.7899999999999991</v>
      </c>
      <c r="J35" s="38">
        <v>
10.46</v>
      </c>
      <c r="K35" s="22"/>
      <c r="L35" s="22"/>
      <c r="M35" s="22"/>
      <c r="N35" s="22"/>
      <c r="O35" s="22"/>
      <c r="P35" s="22"/>
    </row>
    <row r="36" spans="1:16" ht="39" customHeight="1" x14ac:dyDescent="0.15">
      <c r="A36" s="22"/>
      <c r="B36" s="35"/>
      <c r="C36" s="1132" t="s">
        <v>
580</v>
      </c>
      <c r="D36" s="1132"/>
      <c r="E36" s="1133"/>
      <c r="F36" s="36">
        <v>
4.5</v>
      </c>
      <c r="G36" s="37">
        <v>
5.01</v>
      </c>
      <c r="H36" s="37">
        <v>
5.27</v>
      </c>
      <c r="I36" s="37">
        <v>
9.1199999999999992</v>
      </c>
      <c r="J36" s="38">
        <v>
8.32</v>
      </c>
      <c r="K36" s="22"/>
      <c r="L36" s="22"/>
      <c r="M36" s="22"/>
      <c r="N36" s="22"/>
      <c r="O36" s="22"/>
      <c r="P36" s="22"/>
    </row>
    <row r="37" spans="1:16" ht="39" customHeight="1" x14ac:dyDescent="0.15">
      <c r="A37" s="22"/>
      <c r="B37" s="35"/>
      <c r="C37" s="1132" t="s">
        <v>
581</v>
      </c>
      <c r="D37" s="1132"/>
      <c r="E37" s="1133"/>
      <c r="F37" s="36">
        <v>
0.02</v>
      </c>
      <c r="G37" s="37">
        <v>
0.17</v>
      </c>
      <c r="H37" s="37">
        <v>
7.0000000000000007E-2</v>
      </c>
      <c r="I37" s="37">
        <v>
0.64</v>
      </c>
      <c r="J37" s="38">
        <v>
0.78</v>
      </c>
      <c r="K37" s="22"/>
      <c r="L37" s="22"/>
      <c r="M37" s="22"/>
      <c r="N37" s="22"/>
      <c r="O37" s="22"/>
      <c r="P37" s="22"/>
    </row>
    <row r="38" spans="1:16" ht="39" customHeight="1" x14ac:dyDescent="0.15">
      <c r="A38" s="22"/>
      <c r="B38" s="35"/>
      <c r="C38" s="1132" t="s">
        <v>
582</v>
      </c>
      <c r="D38" s="1132"/>
      <c r="E38" s="1133"/>
      <c r="F38" s="36">
        <v>
0.06</v>
      </c>
      <c r="G38" s="37">
        <v>
0.02</v>
      </c>
      <c r="H38" s="37">
        <v>
0</v>
      </c>
      <c r="I38" s="37">
        <v>
0.02</v>
      </c>
      <c r="J38" s="38">
        <v>
0.03</v>
      </c>
      <c r="K38" s="22"/>
      <c r="L38" s="22"/>
      <c r="M38" s="22"/>
      <c r="N38" s="22"/>
      <c r="O38" s="22"/>
      <c r="P38" s="22"/>
    </row>
    <row r="39" spans="1:16" ht="39" customHeight="1" x14ac:dyDescent="0.15">
      <c r="A39" s="22"/>
      <c r="B39" s="35"/>
      <c r="C39" s="1132" t="s">
        <v>
583</v>
      </c>
      <c r="D39" s="1132"/>
      <c r="E39" s="1133"/>
      <c r="F39" s="36">
        <v>
0.01</v>
      </c>
      <c r="G39" s="37">
        <v>
0.01</v>
      </c>
      <c r="H39" s="37">
        <v>
0.01</v>
      </c>
      <c r="I39" s="37">
        <v>
0.02</v>
      </c>
      <c r="J39" s="38">
        <v>
0.01</v>
      </c>
      <c r="K39" s="22"/>
      <c r="L39" s="22"/>
      <c r="M39" s="22"/>
      <c r="N39" s="22"/>
      <c r="O39" s="22"/>
      <c r="P39" s="22"/>
    </row>
    <row r="40" spans="1:16" ht="39" customHeight="1" x14ac:dyDescent="0.15">
      <c r="A40" s="22"/>
      <c r="B40" s="35"/>
      <c r="C40" s="1132" t="s">
        <v>
584</v>
      </c>
      <c r="D40" s="1132"/>
      <c r="E40" s="1133"/>
      <c r="F40" s="36">
        <v>
0.01</v>
      </c>
      <c r="G40" s="37">
        <v>
0</v>
      </c>
      <c r="H40" s="37">
        <v>
0.01</v>
      </c>
      <c r="I40" s="37">
        <v>
0.01</v>
      </c>
      <c r="J40" s="38">
        <v>
0.01</v>
      </c>
      <c r="K40" s="22"/>
      <c r="L40" s="22"/>
      <c r="M40" s="22"/>
      <c r="N40" s="22"/>
      <c r="O40" s="22"/>
      <c r="P40" s="22"/>
    </row>
    <row r="41" spans="1:16" ht="39" customHeight="1" x14ac:dyDescent="0.15">
      <c r="A41" s="22"/>
      <c r="B41" s="35"/>
      <c r="C41" s="1132" t="s">
        <v>
585</v>
      </c>
      <c r="D41" s="1132"/>
      <c r="E41" s="1133"/>
      <c r="F41" s="36">
        <v>
0</v>
      </c>
      <c r="G41" s="37">
        <v>
0</v>
      </c>
      <c r="H41" s="37">
        <v>
0</v>
      </c>
      <c r="I41" s="37">
        <v>
0</v>
      </c>
      <c r="J41" s="38">
        <v>
0</v>
      </c>
      <c r="K41" s="22"/>
      <c r="L41" s="22"/>
      <c r="M41" s="22"/>
      <c r="N41" s="22"/>
      <c r="O41" s="22"/>
      <c r="P41" s="22"/>
    </row>
    <row r="42" spans="1:16" ht="39" customHeight="1" x14ac:dyDescent="0.15">
      <c r="A42" s="22"/>
      <c r="B42" s="39"/>
      <c r="C42" s="1132" t="s">
        <v>
586</v>
      </c>
      <c r="D42" s="1132"/>
      <c r="E42" s="1133"/>
      <c r="F42" s="36" t="s">
        <v>
530</v>
      </c>
      <c r="G42" s="37" t="s">
        <v>
530</v>
      </c>
      <c r="H42" s="37" t="s">
        <v>
530</v>
      </c>
      <c r="I42" s="37" t="s">
        <v>
530</v>
      </c>
      <c r="J42" s="38" t="s">
        <v>
530</v>
      </c>
      <c r="K42" s="22"/>
      <c r="L42" s="22"/>
      <c r="M42" s="22"/>
      <c r="N42" s="22"/>
      <c r="O42" s="22"/>
      <c r="P42" s="22"/>
    </row>
    <row r="43" spans="1:16" ht="39" customHeight="1" thickBot="1" x14ac:dyDescent="0.2">
      <c r="A43" s="22"/>
      <c r="B43" s="40"/>
      <c r="C43" s="1134" t="s">
        <v>
587</v>
      </c>
      <c r="D43" s="1134"/>
      <c r="E43" s="1135"/>
      <c r="F43" s="41">
        <v>
0</v>
      </c>
      <c r="G43" s="42">
        <v>
0</v>
      </c>
      <c r="H43" s="42">
        <v>
0</v>
      </c>
      <c r="I43" s="42">
        <v>
0</v>
      </c>
      <c r="J43" s="43">
        <v>
0</v>
      </c>
      <c r="K43" s="22"/>
      <c r="L43" s="22"/>
      <c r="M43" s="22"/>
      <c r="N43" s="22"/>
      <c r="O43" s="22"/>
      <c r="P43" s="22"/>
    </row>
    <row r="44" spans="1:16" ht="39" customHeight="1" x14ac:dyDescent="0.15">
      <c r="A44" s="22"/>
      <c r="B44" s="44" t="s">
        <v>
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5EnPl0PRq+JO4ojqmo49986RTEVL1RH2SZKOWdledCy19x0Xj9HqIGKmXL45mr8TtEGuOmmedwJn+NTx0gZqw==" saltValue="OcvbQoYhMpfd75NnuPRX8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
&amp;C&amp;P/&amp;N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
9</v>
      </c>
      <c r="P43" s="46"/>
      <c r="Q43" s="46"/>
      <c r="R43" s="46"/>
      <c r="S43" s="46"/>
      <c r="T43" s="46"/>
      <c r="U43" s="46"/>
    </row>
    <row r="44" spans="1:21" ht="30.75" customHeight="1" thickBot="1" x14ac:dyDescent="0.2">
      <c r="A44" s="46"/>
      <c r="B44" s="49" t="s">
        <v>
10</v>
      </c>
      <c r="C44" s="50"/>
      <c r="D44" s="50"/>
      <c r="E44" s="51"/>
      <c r="F44" s="51"/>
      <c r="G44" s="51"/>
      <c r="H44" s="51"/>
      <c r="I44" s="51"/>
      <c r="J44" s="52" t="s">
        <v>
2</v>
      </c>
      <c r="K44" s="53" t="s">
        <v>
571</v>
      </c>
      <c r="L44" s="54" t="s">
        <v>
572</v>
      </c>
      <c r="M44" s="54" t="s">
        <v>
573</v>
      </c>
      <c r="N44" s="54" t="s">
        <v>
574</v>
      </c>
      <c r="O44" s="55" t="s">
        <v>
575</v>
      </c>
      <c r="P44" s="46"/>
      <c r="Q44" s="46"/>
      <c r="R44" s="46"/>
      <c r="S44" s="46"/>
      <c r="T44" s="46"/>
      <c r="U44" s="46"/>
    </row>
    <row r="45" spans="1:21" ht="30.75" customHeight="1" x14ac:dyDescent="0.15">
      <c r="A45" s="46"/>
      <c r="B45" s="1161" t="s">
        <v>
11</v>
      </c>
      <c r="C45" s="1162"/>
      <c r="D45" s="56"/>
      <c r="E45" s="1167" t="s">
        <v>
12</v>
      </c>
      <c r="F45" s="1167"/>
      <c r="G45" s="1167"/>
      <c r="H45" s="1167"/>
      <c r="I45" s="1167"/>
      <c r="J45" s="1168"/>
      <c r="K45" s="57">
        <v>
2948</v>
      </c>
      <c r="L45" s="58">
        <v>
2851</v>
      </c>
      <c r="M45" s="58">
        <v>
2878</v>
      </c>
      <c r="N45" s="58">
        <v>
2856</v>
      </c>
      <c r="O45" s="59">
        <v>
3080</v>
      </c>
      <c r="P45" s="46"/>
      <c r="Q45" s="46"/>
      <c r="R45" s="46"/>
      <c r="S45" s="46"/>
      <c r="T45" s="46"/>
      <c r="U45" s="46"/>
    </row>
    <row r="46" spans="1:21" ht="30.75" customHeight="1" x14ac:dyDescent="0.15">
      <c r="A46" s="46"/>
      <c r="B46" s="1163"/>
      <c r="C46" s="1164"/>
      <c r="D46" s="60"/>
      <c r="E46" s="1140" t="s">
        <v>
13</v>
      </c>
      <c r="F46" s="1140"/>
      <c r="G46" s="1140"/>
      <c r="H46" s="1140"/>
      <c r="I46" s="1140"/>
      <c r="J46" s="1141"/>
      <c r="K46" s="61" t="s">
        <v>
530</v>
      </c>
      <c r="L46" s="62" t="s">
        <v>
530</v>
      </c>
      <c r="M46" s="62" t="s">
        <v>
530</v>
      </c>
      <c r="N46" s="62" t="s">
        <v>
530</v>
      </c>
      <c r="O46" s="63" t="s">
        <v>
530</v>
      </c>
      <c r="P46" s="46"/>
      <c r="Q46" s="46"/>
      <c r="R46" s="46"/>
      <c r="S46" s="46"/>
      <c r="T46" s="46"/>
      <c r="U46" s="46"/>
    </row>
    <row r="47" spans="1:21" ht="30.75" customHeight="1" x14ac:dyDescent="0.15">
      <c r="A47" s="46"/>
      <c r="B47" s="1163"/>
      <c r="C47" s="1164"/>
      <c r="D47" s="60"/>
      <c r="E47" s="1140" t="s">
        <v>
14</v>
      </c>
      <c r="F47" s="1140"/>
      <c r="G47" s="1140"/>
      <c r="H47" s="1140"/>
      <c r="I47" s="1140"/>
      <c r="J47" s="1141"/>
      <c r="K47" s="61" t="s">
        <v>
530</v>
      </c>
      <c r="L47" s="62" t="s">
        <v>
530</v>
      </c>
      <c r="M47" s="62" t="s">
        <v>
530</v>
      </c>
      <c r="N47" s="62" t="s">
        <v>
530</v>
      </c>
      <c r="O47" s="63" t="s">
        <v>
530</v>
      </c>
      <c r="P47" s="46"/>
      <c r="Q47" s="46"/>
      <c r="R47" s="46"/>
      <c r="S47" s="46"/>
      <c r="T47" s="46"/>
      <c r="U47" s="46"/>
    </row>
    <row r="48" spans="1:21" ht="30.75" customHeight="1" x14ac:dyDescent="0.15">
      <c r="A48" s="46"/>
      <c r="B48" s="1163"/>
      <c r="C48" s="1164"/>
      <c r="D48" s="60"/>
      <c r="E48" s="1140" t="s">
        <v>
15</v>
      </c>
      <c r="F48" s="1140"/>
      <c r="G48" s="1140"/>
      <c r="H48" s="1140"/>
      <c r="I48" s="1140"/>
      <c r="J48" s="1141"/>
      <c r="K48" s="61">
        <v>
104</v>
      </c>
      <c r="L48" s="62">
        <v>
99</v>
      </c>
      <c r="M48" s="62">
        <v>
96</v>
      </c>
      <c r="N48" s="62">
        <v>
95</v>
      </c>
      <c r="O48" s="63">
        <v>
92</v>
      </c>
      <c r="P48" s="46"/>
      <c r="Q48" s="46"/>
      <c r="R48" s="46"/>
      <c r="S48" s="46"/>
      <c r="T48" s="46"/>
      <c r="U48" s="46"/>
    </row>
    <row r="49" spans="1:21" ht="30.75" customHeight="1" x14ac:dyDescent="0.15">
      <c r="A49" s="46"/>
      <c r="B49" s="1163"/>
      <c r="C49" s="1164"/>
      <c r="D49" s="60"/>
      <c r="E49" s="1140" t="s">
        <v>
16</v>
      </c>
      <c r="F49" s="1140"/>
      <c r="G49" s="1140"/>
      <c r="H49" s="1140"/>
      <c r="I49" s="1140"/>
      <c r="J49" s="1141"/>
      <c r="K49" s="61">
        <v>
393</v>
      </c>
      <c r="L49" s="62">
        <v>
392</v>
      </c>
      <c r="M49" s="62">
        <v>
339</v>
      </c>
      <c r="N49" s="62">
        <v>
359</v>
      </c>
      <c r="O49" s="63">
        <v>
380</v>
      </c>
      <c r="P49" s="46"/>
      <c r="Q49" s="46"/>
      <c r="R49" s="46"/>
      <c r="S49" s="46"/>
      <c r="T49" s="46"/>
      <c r="U49" s="46"/>
    </row>
    <row r="50" spans="1:21" ht="30.75" customHeight="1" x14ac:dyDescent="0.15">
      <c r="A50" s="46"/>
      <c r="B50" s="1163"/>
      <c r="C50" s="1164"/>
      <c r="D50" s="60"/>
      <c r="E50" s="1140" t="s">
        <v>
17</v>
      </c>
      <c r="F50" s="1140"/>
      <c r="G50" s="1140"/>
      <c r="H50" s="1140"/>
      <c r="I50" s="1140"/>
      <c r="J50" s="1141"/>
      <c r="K50" s="61">
        <v>
11</v>
      </c>
      <c r="L50" s="62">
        <v>
42</v>
      </c>
      <c r="M50" s="62">
        <v>
74</v>
      </c>
      <c r="N50" s="62">
        <v>
74</v>
      </c>
      <c r="O50" s="63">
        <v>
74</v>
      </c>
      <c r="P50" s="46"/>
      <c r="Q50" s="46"/>
      <c r="R50" s="46"/>
      <c r="S50" s="46"/>
      <c r="T50" s="46"/>
      <c r="U50" s="46"/>
    </row>
    <row r="51" spans="1:21" ht="30.75" customHeight="1" x14ac:dyDescent="0.15">
      <c r="A51" s="46"/>
      <c r="B51" s="1165"/>
      <c r="C51" s="1166"/>
      <c r="D51" s="64"/>
      <c r="E51" s="1140" t="s">
        <v>
18</v>
      </c>
      <c r="F51" s="1140"/>
      <c r="G51" s="1140"/>
      <c r="H51" s="1140"/>
      <c r="I51" s="1140"/>
      <c r="J51" s="1141"/>
      <c r="K51" s="61" t="s">
        <v>
530</v>
      </c>
      <c r="L51" s="62" t="s">
        <v>
530</v>
      </c>
      <c r="M51" s="62" t="s">
        <v>
530</v>
      </c>
      <c r="N51" s="62" t="s">
        <v>
530</v>
      </c>
      <c r="O51" s="63" t="s">
        <v>
530</v>
      </c>
      <c r="P51" s="46"/>
      <c r="Q51" s="46"/>
      <c r="R51" s="46"/>
      <c r="S51" s="46"/>
      <c r="T51" s="46"/>
      <c r="U51" s="46"/>
    </row>
    <row r="52" spans="1:21" ht="30.75" customHeight="1" x14ac:dyDescent="0.15">
      <c r="A52" s="46"/>
      <c r="B52" s="1138" t="s">
        <v>
19</v>
      </c>
      <c r="C52" s="1139"/>
      <c r="D52" s="64"/>
      <c r="E52" s="1140" t="s">
        <v>
20</v>
      </c>
      <c r="F52" s="1140"/>
      <c r="G52" s="1140"/>
      <c r="H52" s="1140"/>
      <c r="I52" s="1140"/>
      <c r="J52" s="1141"/>
      <c r="K52" s="61">
        <v>
3137</v>
      </c>
      <c r="L52" s="62">
        <v>
2984</v>
      </c>
      <c r="M52" s="62">
        <v>
2909</v>
      </c>
      <c r="N52" s="62">
        <v>
2993</v>
      </c>
      <c r="O52" s="63">
        <v>
3054</v>
      </c>
      <c r="P52" s="46"/>
      <c r="Q52" s="46"/>
      <c r="R52" s="46"/>
      <c r="S52" s="46"/>
      <c r="T52" s="46"/>
      <c r="U52" s="46"/>
    </row>
    <row r="53" spans="1:21" ht="30.75" customHeight="1" thickBot="1" x14ac:dyDescent="0.2">
      <c r="A53" s="46"/>
      <c r="B53" s="1142" t="s">
        <v>
21</v>
      </c>
      <c r="C53" s="1143"/>
      <c r="D53" s="65"/>
      <c r="E53" s="1144" t="s">
        <v>
22</v>
      </c>
      <c r="F53" s="1144"/>
      <c r="G53" s="1144"/>
      <c r="H53" s="1144"/>
      <c r="I53" s="1144"/>
      <c r="J53" s="1145"/>
      <c r="K53" s="66">
        <v>
319</v>
      </c>
      <c r="L53" s="67">
        <v>
400</v>
      </c>
      <c r="M53" s="67">
        <v>
478</v>
      </c>
      <c r="N53" s="67">
        <v>
391</v>
      </c>
      <c r="O53" s="68">
        <v>
572</v>
      </c>
      <c r="P53" s="46"/>
      <c r="Q53" s="46"/>
      <c r="R53" s="46"/>
      <c r="S53" s="46"/>
      <c r="T53" s="46"/>
      <c r="U53" s="46"/>
    </row>
    <row r="54" spans="1:21" ht="24" customHeight="1" x14ac:dyDescent="0.15">
      <c r="A54" s="46"/>
      <c r="B54" s="69" t="s">
        <v>
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
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
25</v>
      </c>
      <c r="C56" s="71"/>
      <c r="D56" s="71"/>
      <c r="E56" s="71"/>
      <c r="F56" s="71"/>
      <c r="G56" s="71"/>
      <c r="H56" s="71"/>
      <c r="I56" s="71"/>
      <c r="J56" s="71"/>
      <c r="K56" s="72"/>
      <c r="L56" s="72"/>
      <c r="M56" s="72"/>
      <c r="N56" s="72"/>
      <c r="O56" s="73" t="s">
        <v>
588</v>
      </c>
      <c r="P56" s="46"/>
      <c r="Q56" s="46"/>
      <c r="R56" s="46"/>
      <c r="S56" s="46"/>
      <c r="T56" s="46"/>
      <c r="U56" s="46"/>
    </row>
    <row r="57" spans="1:21" ht="31.5" customHeight="1" thickBot="1" x14ac:dyDescent="0.2">
      <c r="A57" s="46"/>
      <c r="B57" s="74"/>
      <c r="C57" s="75"/>
      <c r="D57" s="75"/>
      <c r="E57" s="76"/>
      <c r="F57" s="76"/>
      <c r="G57" s="76"/>
      <c r="H57" s="76"/>
      <c r="I57" s="76"/>
      <c r="J57" s="77" t="s">
        <v>
2</v>
      </c>
      <c r="K57" s="78" t="s">
        <v>
589</v>
      </c>
      <c r="L57" s="79" t="s">
        <v>
590</v>
      </c>
      <c r="M57" s="79" t="s">
        <v>
591</v>
      </c>
      <c r="N57" s="79" t="s">
        <v>
592</v>
      </c>
      <c r="O57" s="80" t="s">
        <v>
593</v>
      </c>
      <c r="P57" s="46"/>
      <c r="Q57" s="46"/>
      <c r="R57" s="46"/>
      <c r="S57" s="46"/>
      <c r="T57" s="46"/>
      <c r="U57" s="46"/>
    </row>
    <row r="58" spans="1:21" ht="31.5" customHeight="1" x14ac:dyDescent="0.15">
      <c r="B58" s="1146" t="s">
        <v>
26</v>
      </c>
      <c r="C58" s="1147"/>
      <c r="D58" s="1152" t="s">
        <v>
27</v>
      </c>
      <c r="E58" s="1153"/>
      <c r="F58" s="1153"/>
      <c r="G58" s="1153"/>
      <c r="H58" s="1153"/>
      <c r="I58" s="1153"/>
      <c r="J58" s="1154"/>
      <c r="K58" s="81"/>
      <c r="L58" s="82"/>
      <c r="M58" s="82"/>
      <c r="N58" s="82"/>
      <c r="O58" s="83"/>
    </row>
    <row r="59" spans="1:21" ht="31.5" customHeight="1" x14ac:dyDescent="0.15">
      <c r="B59" s="1148"/>
      <c r="C59" s="1149"/>
      <c r="D59" s="1155" t="s">
        <v>
28</v>
      </c>
      <c r="E59" s="1156"/>
      <c r="F59" s="1156"/>
      <c r="G59" s="1156"/>
      <c r="H59" s="1156"/>
      <c r="I59" s="1156"/>
      <c r="J59" s="1157"/>
      <c r="K59" s="84"/>
      <c r="L59" s="85"/>
      <c r="M59" s="85"/>
      <c r="N59" s="85"/>
      <c r="O59" s="86"/>
    </row>
    <row r="60" spans="1:21" ht="31.5" customHeight="1" thickBot="1" x14ac:dyDescent="0.2">
      <c r="B60" s="1150"/>
      <c r="C60" s="1151"/>
      <c r="D60" s="1158" t="s">
        <v>
29</v>
      </c>
      <c r="E60" s="1159"/>
      <c r="F60" s="1159"/>
      <c r="G60" s="1159"/>
      <c r="H60" s="1159"/>
      <c r="I60" s="1159"/>
      <c r="J60" s="1160"/>
      <c r="K60" s="87"/>
      <c r="L60" s="88"/>
      <c r="M60" s="88"/>
      <c r="N60" s="88"/>
      <c r="O60" s="89"/>
    </row>
    <row r="61" spans="1:21" ht="24" customHeight="1" x14ac:dyDescent="0.15">
      <c r="B61" s="90"/>
      <c r="C61" s="90"/>
      <c r="D61" s="91" t="s">
        <v>
30</v>
      </c>
      <c r="E61" s="92"/>
      <c r="F61" s="92"/>
      <c r="G61" s="92"/>
      <c r="H61" s="92"/>
      <c r="I61" s="92"/>
      <c r="J61" s="92"/>
      <c r="K61" s="92"/>
      <c r="L61" s="92"/>
      <c r="M61" s="92"/>
      <c r="N61" s="92"/>
      <c r="O61" s="92"/>
    </row>
    <row r="62" spans="1:21" ht="24" customHeight="1" x14ac:dyDescent="0.15">
      <c r="B62" s="93"/>
      <c r="C62" s="93"/>
      <c r="D62" s="91" t="s">
        <v>
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d8Y62CyXPax41lfhd5Ji+XU7Chs3bQH3M7TWLJnaEXdFUlveRAf+M0ZGigYZMH848ac4WOfUfA8sLY9g3owEg==" saltValue="Qfjzy+yNzpbpgKYjBytOF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
&amp;C&amp;P/&amp;N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
9</v>
      </c>
    </row>
    <row r="40" spans="2:13" ht="27.75" customHeight="1" thickBot="1" x14ac:dyDescent="0.2">
      <c r="B40" s="96" t="s">
        <v>
10</v>
      </c>
      <c r="C40" s="97"/>
      <c r="D40" s="97"/>
      <c r="E40" s="98"/>
      <c r="F40" s="98"/>
      <c r="G40" s="98"/>
      <c r="H40" s="99" t="s">
        <v>
2</v>
      </c>
      <c r="I40" s="100" t="s">
        <v>
571</v>
      </c>
      <c r="J40" s="101" t="s">
        <v>
572</v>
      </c>
      <c r="K40" s="101" t="s">
        <v>
573</v>
      </c>
      <c r="L40" s="101" t="s">
        <v>
574</v>
      </c>
      <c r="M40" s="102" t="s">
        <v>
575</v>
      </c>
    </row>
    <row r="41" spans="2:13" ht="27.75" customHeight="1" x14ac:dyDescent="0.15">
      <c r="B41" s="1181" t="s">
        <v>
32</v>
      </c>
      <c r="C41" s="1182"/>
      <c r="D41" s="103"/>
      <c r="E41" s="1183" t="s">
        <v>
33</v>
      </c>
      <c r="F41" s="1183"/>
      <c r="G41" s="1183"/>
      <c r="H41" s="1184"/>
      <c r="I41" s="338">
        <v>
30221</v>
      </c>
      <c r="J41" s="339">
        <v>
31024</v>
      </c>
      <c r="K41" s="339">
        <v>
31055</v>
      </c>
      <c r="L41" s="339">
        <v>
31615</v>
      </c>
      <c r="M41" s="340">
        <v>
31159</v>
      </c>
    </row>
    <row r="42" spans="2:13" ht="27.75" customHeight="1" x14ac:dyDescent="0.15">
      <c r="B42" s="1171"/>
      <c r="C42" s="1172"/>
      <c r="D42" s="104"/>
      <c r="E42" s="1175" t="s">
        <v>
34</v>
      </c>
      <c r="F42" s="1175"/>
      <c r="G42" s="1175"/>
      <c r="H42" s="1176"/>
      <c r="I42" s="341">
        <v>
1265</v>
      </c>
      <c r="J42" s="342">
        <v>
1234</v>
      </c>
      <c r="K42" s="342">
        <v>
1155</v>
      </c>
      <c r="L42" s="342">
        <v>
1081</v>
      </c>
      <c r="M42" s="343">
        <v>
1007</v>
      </c>
    </row>
    <row r="43" spans="2:13" ht="27.75" customHeight="1" x14ac:dyDescent="0.15">
      <c r="B43" s="1171"/>
      <c r="C43" s="1172"/>
      <c r="D43" s="104"/>
      <c r="E43" s="1175" t="s">
        <v>
35</v>
      </c>
      <c r="F43" s="1175"/>
      <c r="G43" s="1175"/>
      <c r="H43" s="1176"/>
      <c r="I43" s="341">
        <v>
924</v>
      </c>
      <c r="J43" s="342">
        <v>
942</v>
      </c>
      <c r="K43" s="342">
        <v>
852</v>
      </c>
      <c r="L43" s="342">
        <v>
834</v>
      </c>
      <c r="M43" s="343">
        <v>
822</v>
      </c>
    </row>
    <row r="44" spans="2:13" ht="27.75" customHeight="1" x14ac:dyDescent="0.15">
      <c r="B44" s="1171"/>
      <c r="C44" s="1172"/>
      <c r="D44" s="104"/>
      <c r="E44" s="1175" t="s">
        <v>
36</v>
      </c>
      <c r="F44" s="1175"/>
      <c r="G44" s="1175"/>
      <c r="H44" s="1176"/>
      <c r="I44" s="341">
        <v>
4533</v>
      </c>
      <c r="J44" s="342">
        <v>
4281</v>
      </c>
      <c r="K44" s="342">
        <v>
4051</v>
      </c>
      <c r="L44" s="342">
        <v>
3839</v>
      </c>
      <c r="M44" s="343">
        <v>
3620</v>
      </c>
    </row>
    <row r="45" spans="2:13" ht="27.75" customHeight="1" x14ac:dyDescent="0.15">
      <c r="B45" s="1171"/>
      <c r="C45" s="1172"/>
      <c r="D45" s="104"/>
      <c r="E45" s="1175" t="s">
        <v>
37</v>
      </c>
      <c r="F45" s="1175"/>
      <c r="G45" s="1175"/>
      <c r="H45" s="1176"/>
      <c r="I45" s="341">
        <v>
4510</v>
      </c>
      <c r="J45" s="342">
        <v>
4650</v>
      </c>
      <c r="K45" s="342">
        <v>
4774</v>
      </c>
      <c r="L45" s="342">
        <v>
5075</v>
      </c>
      <c r="M45" s="343">
        <v>
5396</v>
      </c>
    </row>
    <row r="46" spans="2:13" ht="27.75" customHeight="1" x14ac:dyDescent="0.15">
      <c r="B46" s="1171"/>
      <c r="C46" s="1172"/>
      <c r="D46" s="105"/>
      <c r="E46" s="1175" t="s">
        <v>
38</v>
      </c>
      <c r="F46" s="1175"/>
      <c r="G46" s="1175"/>
      <c r="H46" s="1176"/>
      <c r="I46" s="341">
        <v>
4</v>
      </c>
      <c r="J46" s="342">
        <v>
1</v>
      </c>
      <c r="K46" s="342" t="s">
        <v>
530</v>
      </c>
      <c r="L46" s="342" t="s">
        <v>
530</v>
      </c>
      <c r="M46" s="343">
        <v>
2</v>
      </c>
    </row>
    <row r="47" spans="2:13" ht="27.75" customHeight="1" x14ac:dyDescent="0.15">
      <c r="B47" s="1171"/>
      <c r="C47" s="1172"/>
      <c r="D47" s="106"/>
      <c r="E47" s="1185" t="s">
        <v>
39</v>
      </c>
      <c r="F47" s="1186"/>
      <c r="G47" s="1186"/>
      <c r="H47" s="1187"/>
      <c r="I47" s="341" t="s">
        <v>
530</v>
      </c>
      <c r="J47" s="342" t="s">
        <v>
530</v>
      </c>
      <c r="K47" s="342" t="s">
        <v>
530</v>
      </c>
      <c r="L47" s="342" t="s">
        <v>
530</v>
      </c>
      <c r="M47" s="343" t="s">
        <v>
530</v>
      </c>
    </row>
    <row r="48" spans="2:13" ht="27.75" customHeight="1" x14ac:dyDescent="0.15">
      <c r="B48" s="1171"/>
      <c r="C48" s="1172"/>
      <c r="D48" s="104"/>
      <c r="E48" s="1175" t="s">
        <v>
40</v>
      </c>
      <c r="F48" s="1175"/>
      <c r="G48" s="1175"/>
      <c r="H48" s="1176"/>
      <c r="I48" s="341" t="s">
        <v>
530</v>
      </c>
      <c r="J48" s="342" t="s">
        <v>
530</v>
      </c>
      <c r="K48" s="342" t="s">
        <v>
530</v>
      </c>
      <c r="L48" s="342" t="s">
        <v>
530</v>
      </c>
      <c r="M48" s="343" t="s">
        <v>
530</v>
      </c>
    </row>
    <row r="49" spans="2:13" ht="27.75" customHeight="1" x14ac:dyDescent="0.15">
      <c r="B49" s="1173"/>
      <c r="C49" s="1174"/>
      <c r="D49" s="104"/>
      <c r="E49" s="1175" t="s">
        <v>
41</v>
      </c>
      <c r="F49" s="1175"/>
      <c r="G49" s="1175"/>
      <c r="H49" s="1176"/>
      <c r="I49" s="341" t="s">
        <v>
530</v>
      </c>
      <c r="J49" s="342" t="s">
        <v>
530</v>
      </c>
      <c r="K49" s="342" t="s">
        <v>
530</v>
      </c>
      <c r="L49" s="342" t="s">
        <v>
530</v>
      </c>
      <c r="M49" s="343" t="s">
        <v>
530</v>
      </c>
    </row>
    <row r="50" spans="2:13" ht="27.75" customHeight="1" x14ac:dyDescent="0.15">
      <c r="B50" s="1169" t="s">
        <v>
42</v>
      </c>
      <c r="C50" s="1170"/>
      <c r="D50" s="107"/>
      <c r="E50" s="1175" t="s">
        <v>
43</v>
      </c>
      <c r="F50" s="1175"/>
      <c r="G50" s="1175"/>
      <c r="H50" s="1176"/>
      <c r="I50" s="341">
        <v>
17482</v>
      </c>
      <c r="J50" s="342">
        <v>
15977</v>
      </c>
      <c r="K50" s="342">
        <v>
15916</v>
      </c>
      <c r="L50" s="342">
        <v>
17756</v>
      </c>
      <c r="M50" s="343">
        <v>
18803</v>
      </c>
    </row>
    <row r="51" spans="2:13" ht="27.75" customHeight="1" x14ac:dyDescent="0.15">
      <c r="B51" s="1171"/>
      <c r="C51" s="1172"/>
      <c r="D51" s="104"/>
      <c r="E51" s="1175" t="s">
        <v>
44</v>
      </c>
      <c r="F51" s="1175"/>
      <c r="G51" s="1175"/>
      <c r="H51" s="1176"/>
      <c r="I51" s="341">
        <v>
3909</v>
      </c>
      <c r="J51" s="342">
        <v>
3698</v>
      </c>
      <c r="K51" s="342">
        <v>
3627</v>
      </c>
      <c r="L51" s="342">
        <v>
3356</v>
      </c>
      <c r="M51" s="343">
        <v>
4611</v>
      </c>
    </row>
    <row r="52" spans="2:13" ht="27.75" customHeight="1" x14ac:dyDescent="0.15">
      <c r="B52" s="1173"/>
      <c r="C52" s="1174"/>
      <c r="D52" s="104"/>
      <c r="E52" s="1175" t="s">
        <v>
45</v>
      </c>
      <c r="F52" s="1175"/>
      <c r="G52" s="1175"/>
      <c r="H52" s="1176"/>
      <c r="I52" s="341">
        <v>
31933</v>
      </c>
      <c r="J52" s="342">
        <v>
31396</v>
      </c>
      <c r="K52" s="342">
        <v>
30686</v>
      </c>
      <c r="L52" s="342">
        <v>
30519</v>
      </c>
      <c r="M52" s="343">
        <v>
29444</v>
      </c>
    </row>
    <row r="53" spans="2:13" ht="27.75" customHeight="1" thickBot="1" x14ac:dyDescent="0.2">
      <c r="B53" s="1177" t="s">
        <v>
46</v>
      </c>
      <c r="C53" s="1178"/>
      <c r="D53" s="108"/>
      <c r="E53" s="1179" t="s">
        <v>
47</v>
      </c>
      <c r="F53" s="1179"/>
      <c r="G53" s="1179"/>
      <c r="H53" s="1180"/>
      <c r="I53" s="344">
        <v>
-11867</v>
      </c>
      <c r="J53" s="345">
        <v>
-8940</v>
      </c>
      <c r="K53" s="345">
        <v>
-8343</v>
      </c>
      <c r="L53" s="345">
        <v>
-9187</v>
      </c>
      <c r="M53" s="346">
        <v>
-10852</v>
      </c>
    </row>
    <row r="54" spans="2:13" ht="27.75" customHeight="1" x14ac:dyDescent="0.15">
      <c r="B54" s="109" t="s">
        <v>
48</v>
      </c>
      <c r="C54" s="110"/>
      <c r="D54" s="110"/>
      <c r="E54" s="111"/>
      <c r="F54" s="111"/>
      <c r="G54" s="111"/>
      <c r="H54" s="111"/>
      <c r="I54" s="112"/>
      <c r="J54" s="112"/>
      <c r="K54" s="112"/>
      <c r="L54" s="112"/>
      <c r="M54" s="112"/>
    </row>
    <row r="55" spans="2:13" x14ac:dyDescent="0.15"/>
  </sheetData>
  <sheetProtection algorithmName="SHA-512" hashValue="1w7ICxsCHyIoCrq5sLWwrZ2RpMP0y841A0P6czNXu414q5TEJjTu0B6cB5xl5cD7VTOIWcDDi5czZcUTHw2R5g==" saltValue="oWElbB9trRlgYfiRcXTy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
&amp;C&amp;P/&amp;N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
49</v>
      </c>
    </row>
    <row r="54" spans="2:8" ht="29.25" customHeight="1" thickBot="1" x14ac:dyDescent="0.25">
      <c r="B54" s="114" t="s">
        <v>
1</v>
      </c>
      <c r="C54" s="115"/>
      <c r="D54" s="115"/>
      <c r="E54" s="116" t="s">
        <v>
2</v>
      </c>
      <c r="F54" s="117" t="s">
        <v>
573</v>
      </c>
      <c r="G54" s="117" t="s">
        <v>
574</v>
      </c>
      <c r="H54" s="118" t="s">
        <v>
575</v>
      </c>
    </row>
    <row r="55" spans="2:8" ht="52.5" customHeight="1" x14ac:dyDescent="0.15">
      <c r="B55" s="119"/>
      <c r="C55" s="1196" t="s">
        <v>
50</v>
      </c>
      <c r="D55" s="1196"/>
      <c r="E55" s="1197"/>
      <c r="F55" s="120">
        <v>
4044</v>
      </c>
      <c r="G55" s="120">
        <v>
5126</v>
      </c>
      <c r="H55" s="121">
        <v>
7925</v>
      </c>
    </row>
    <row r="56" spans="2:8" ht="52.5" customHeight="1" x14ac:dyDescent="0.15">
      <c r="B56" s="122"/>
      <c r="C56" s="1198" t="s">
        <v>
51</v>
      </c>
      <c r="D56" s="1198"/>
      <c r="E56" s="1199"/>
      <c r="F56" s="123">
        <v>
299</v>
      </c>
      <c r="G56" s="123">
        <v>
1020</v>
      </c>
      <c r="H56" s="124">
        <v>
1021</v>
      </c>
    </row>
    <row r="57" spans="2:8" ht="53.25" customHeight="1" x14ac:dyDescent="0.15">
      <c r="B57" s="122"/>
      <c r="C57" s="1200" t="s">
        <v>
52</v>
      </c>
      <c r="D57" s="1200"/>
      <c r="E57" s="1201"/>
      <c r="F57" s="125">
        <v>
7053</v>
      </c>
      <c r="G57" s="125">
        <v>
7044</v>
      </c>
      <c r="H57" s="126">
        <v>
6935</v>
      </c>
    </row>
    <row r="58" spans="2:8" ht="45.75" customHeight="1" x14ac:dyDescent="0.15">
      <c r="B58" s="127"/>
      <c r="C58" s="1188" t="s">
        <v>
611</v>
      </c>
      <c r="D58" s="1189"/>
      <c r="E58" s="1190"/>
      <c r="F58" s="347">
        <v>
5298</v>
      </c>
      <c r="G58" s="347">
        <v>
5308</v>
      </c>
      <c r="H58" s="348">
        <v>
5317</v>
      </c>
    </row>
    <row r="59" spans="2:8" ht="45.75" customHeight="1" x14ac:dyDescent="0.15">
      <c r="B59" s="127"/>
      <c r="C59" s="1188" t="s">
        <v>
612</v>
      </c>
      <c r="D59" s="1189"/>
      <c r="E59" s="1190"/>
      <c r="F59" s="347">
        <v>
563</v>
      </c>
      <c r="G59" s="347">
        <v>
564</v>
      </c>
      <c r="H59" s="348">
        <v>
458</v>
      </c>
    </row>
    <row r="60" spans="2:8" ht="45.75" customHeight="1" x14ac:dyDescent="0.15">
      <c r="B60" s="127"/>
      <c r="C60" s="1188" t="s">
        <v>
613</v>
      </c>
      <c r="D60" s="1189"/>
      <c r="E60" s="1190"/>
      <c r="F60" s="347">
        <v>
398</v>
      </c>
      <c r="G60" s="347">
        <v>
359</v>
      </c>
      <c r="H60" s="348">
        <v>
364</v>
      </c>
    </row>
    <row r="61" spans="2:8" ht="45.75" customHeight="1" x14ac:dyDescent="0.15">
      <c r="B61" s="127"/>
      <c r="C61" s="1188" t="s">
        <v>
614</v>
      </c>
      <c r="D61" s="1189"/>
      <c r="E61" s="1190"/>
      <c r="F61" s="347">
        <v>
288</v>
      </c>
      <c r="G61" s="347">
        <v>
290</v>
      </c>
      <c r="H61" s="348">
        <v>
267</v>
      </c>
    </row>
    <row r="62" spans="2:8" ht="45.75" customHeight="1" thickBot="1" x14ac:dyDescent="0.2">
      <c r="B62" s="128"/>
      <c r="C62" s="1191" t="s">
        <v>
615</v>
      </c>
      <c r="D62" s="1192"/>
      <c r="E62" s="1193"/>
      <c r="F62" s="349">
        <v>
158</v>
      </c>
      <c r="G62" s="349">
        <v>
159</v>
      </c>
      <c r="H62" s="350">
        <v>
160</v>
      </c>
    </row>
    <row r="63" spans="2:8" ht="52.5" customHeight="1" thickBot="1" x14ac:dyDescent="0.2">
      <c r="B63" s="129"/>
      <c r="C63" s="1194" t="s">
        <v>
53</v>
      </c>
      <c r="D63" s="1194"/>
      <c r="E63" s="1195"/>
      <c r="F63" s="130">
        <v>
11395</v>
      </c>
      <c r="G63" s="130">
        <v>
13189</v>
      </c>
      <c r="H63" s="131">
        <v>
15880</v>
      </c>
    </row>
    <row r="64" spans="2:8" x14ac:dyDescent="0.15"/>
  </sheetData>
  <sheetProtection algorithmName="SHA-512" hashValue="+pOmcR36gH0aGozqhTHKLgPKfb8mfIjgz6gQqhARb8VEcMDHEmKV/OEkYovn/9llWt7fi2mmzzlWUDnuYweGIA==" saltValue="3pUFcFXyZc2rxxi4l4Xt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
&amp;C&amp;P/&amp;N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8" customWidth="1"/>
    <col min="2" max="8" width="13.375" style="138" customWidth="1"/>
    <col min="9" max="16384" width="11.125" style="138"/>
  </cols>
  <sheetData>
    <row r="1" spans="1:8" x14ac:dyDescent="0.15">
      <c r="A1" s="132"/>
      <c r="B1" s="133"/>
      <c r="C1" s="134"/>
      <c r="D1" s="135"/>
      <c r="E1" s="136"/>
      <c r="F1" s="136"/>
      <c r="G1" s="136"/>
      <c r="H1" s="137"/>
    </row>
    <row r="2" spans="1:8" x14ac:dyDescent="0.15">
      <c r="A2" s="139"/>
      <c r="B2" s="140"/>
      <c r="C2" s="141"/>
      <c r="D2" s="142" t="s">
        <v>
54</v>
      </c>
      <c r="E2" s="143"/>
      <c r="F2" s="144" t="s">
        <v>
568</v>
      </c>
      <c r="G2" s="145"/>
      <c r="H2" s="146"/>
    </row>
    <row r="3" spans="1:8" x14ac:dyDescent="0.15">
      <c r="A3" s="142" t="s">
        <v>
561</v>
      </c>
      <c r="B3" s="147"/>
      <c r="C3" s="148"/>
      <c r="D3" s="149">
        <v>
18008</v>
      </c>
      <c r="E3" s="150"/>
      <c r="F3" s="151">
        <v>
33173</v>
      </c>
      <c r="G3" s="152"/>
      <c r="H3" s="153"/>
    </row>
    <row r="4" spans="1:8" x14ac:dyDescent="0.15">
      <c r="A4" s="154"/>
      <c r="B4" s="155"/>
      <c r="C4" s="156"/>
      <c r="D4" s="157">
        <v>
13445</v>
      </c>
      <c r="E4" s="158"/>
      <c r="F4" s="159">
        <v>
20353</v>
      </c>
      <c r="G4" s="160"/>
      <c r="H4" s="161"/>
    </row>
    <row r="5" spans="1:8" x14ac:dyDescent="0.15">
      <c r="A5" s="142" t="s">
        <v>
563</v>
      </c>
      <c r="B5" s="147"/>
      <c r="C5" s="148"/>
      <c r="D5" s="149">
        <v>
29319</v>
      </c>
      <c r="E5" s="150"/>
      <c r="F5" s="151">
        <v>
37644</v>
      </c>
      <c r="G5" s="152"/>
      <c r="H5" s="153"/>
    </row>
    <row r="6" spans="1:8" x14ac:dyDescent="0.15">
      <c r="A6" s="154"/>
      <c r="B6" s="155"/>
      <c r="C6" s="156"/>
      <c r="D6" s="157">
        <v>
17058</v>
      </c>
      <c r="E6" s="158"/>
      <c r="F6" s="159">
        <v>
24939</v>
      </c>
      <c r="G6" s="160"/>
      <c r="H6" s="161"/>
    </row>
    <row r="7" spans="1:8" x14ac:dyDescent="0.15">
      <c r="A7" s="142" t="s">
        <v>
564</v>
      </c>
      <c r="B7" s="147"/>
      <c r="C7" s="148"/>
      <c r="D7" s="149">
        <v>
18735</v>
      </c>
      <c r="E7" s="150"/>
      <c r="F7" s="151">
        <v>
39221</v>
      </c>
      <c r="G7" s="152"/>
      <c r="H7" s="153"/>
    </row>
    <row r="8" spans="1:8" x14ac:dyDescent="0.15">
      <c r="A8" s="154"/>
      <c r="B8" s="155"/>
      <c r="C8" s="156"/>
      <c r="D8" s="157">
        <v>
7410</v>
      </c>
      <c r="E8" s="158"/>
      <c r="F8" s="159">
        <v>
24821</v>
      </c>
      <c r="G8" s="160"/>
      <c r="H8" s="161"/>
    </row>
    <row r="9" spans="1:8" x14ac:dyDescent="0.15">
      <c r="A9" s="142" t="s">
        <v>
565</v>
      </c>
      <c r="B9" s="147"/>
      <c r="C9" s="148"/>
      <c r="D9" s="149">
        <v>
14955</v>
      </c>
      <c r="E9" s="150"/>
      <c r="F9" s="151">
        <v>
38566</v>
      </c>
      <c r="G9" s="152"/>
      <c r="H9" s="153"/>
    </row>
    <row r="10" spans="1:8" x14ac:dyDescent="0.15">
      <c r="A10" s="154"/>
      <c r="B10" s="155"/>
      <c r="C10" s="156"/>
      <c r="D10" s="157">
        <v>
4544</v>
      </c>
      <c r="E10" s="158"/>
      <c r="F10" s="159">
        <v>
24059</v>
      </c>
      <c r="G10" s="160"/>
      <c r="H10" s="161"/>
    </row>
    <row r="11" spans="1:8" x14ac:dyDescent="0.15">
      <c r="A11" s="142" t="s">
        <v>
566</v>
      </c>
      <c r="B11" s="147"/>
      <c r="C11" s="148"/>
      <c r="D11" s="149">
        <v>
23017</v>
      </c>
      <c r="E11" s="150"/>
      <c r="F11" s="151">
        <v>
35156</v>
      </c>
      <c r="G11" s="152"/>
      <c r="H11" s="153"/>
    </row>
    <row r="12" spans="1:8" x14ac:dyDescent="0.15">
      <c r="A12" s="154"/>
      <c r="B12" s="155"/>
      <c r="C12" s="162"/>
      <c r="D12" s="157">
        <v>
14197</v>
      </c>
      <c r="E12" s="158"/>
      <c r="F12" s="159">
        <v>
22430</v>
      </c>
      <c r="G12" s="160"/>
      <c r="H12" s="161"/>
    </row>
    <row r="13" spans="1:8" x14ac:dyDescent="0.15">
      <c r="A13" s="142"/>
      <c r="B13" s="147"/>
      <c r="C13" s="148"/>
      <c r="D13" s="149">
        <v>
20807</v>
      </c>
      <c r="E13" s="150"/>
      <c r="F13" s="151">
        <v>
36752</v>
      </c>
      <c r="G13" s="163"/>
      <c r="H13" s="153"/>
    </row>
    <row r="14" spans="1:8" x14ac:dyDescent="0.15">
      <c r="A14" s="154"/>
      <c r="B14" s="155"/>
      <c r="C14" s="156"/>
      <c r="D14" s="157">
        <v>
11331</v>
      </c>
      <c r="E14" s="158"/>
      <c r="F14" s="159">
        <v>
23320</v>
      </c>
      <c r="G14" s="160"/>
      <c r="H14" s="161"/>
    </row>
    <row r="17" spans="1:11" x14ac:dyDescent="0.15">
      <c r="A17" s="138" t="s">
        <v>
55</v>
      </c>
    </row>
    <row r="18" spans="1:11" x14ac:dyDescent="0.15">
      <c r="A18" s="164"/>
      <c r="B18" s="164" t="str">
        <f>
実質収支比率等に係る経年分析!F$46</f>
        <v>
H30</v>
      </c>
      <c r="C18" s="164" t="str">
        <f>
実質収支比率等に係る経年分析!G$46</f>
        <v>
R01</v>
      </c>
      <c r="D18" s="164" t="str">
        <f>
実質収支比率等に係る経年分析!H$46</f>
        <v>
R02</v>
      </c>
      <c r="E18" s="164" t="str">
        <f>
実質収支比率等に係る経年分析!I$46</f>
        <v>
R03</v>
      </c>
      <c r="F18" s="164" t="str">
        <f>
実質収支比率等に係る経年分析!J$46</f>
        <v>
R04</v>
      </c>
    </row>
    <row r="19" spans="1:11" x14ac:dyDescent="0.15">
      <c r="A19" s="164" t="s">
        <v>
56</v>
      </c>
      <c r="B19" s="164">
        <f>
ROUND(VALUE(SUBSTITUTE(実質収支比率等に係る経年分析!F$48,"▲","-")),2)</f>
        <v>
4.51</v>
      </c>
      <c r="C19" s="164">
        <f>
ROUND(VALUE(SUBSTITUTE(実質収支比率等に係る経年分析!G$48,"▲","-")),2)</f>
        <v>
5.0199999999999996</v>
      </c>
      <c r="D19" s="164">
        <f>
ROUND(VALUE(SUBSTITUTE(実質収支比率等に係る経年分析!H$48,"▲","-")),2)</f>
        <v>
5.29</v>
      </c>
      <c r="E19" s="164">
        <f>
ROUND(VALUE(SUBSTITUTE(実質収支比率等に係る経年分析!I$48,"▲","-")),2)</f>
        <v>
9.14</v>
      </c>
      <c r="F19" s="164">
        <f>
ROUND(VALUE(SUBSTITUTE(実質収支比率等に係る経年分析!J$48,"▲","-")),2)</f>
        <v>
8.33</v>
      </c>
    </row>
    <row r="20" spans="1:11" x14ac:dyDescent="0.15">
      <c r="A20" s="164" t="s">
        <v>
57</v>
      </c>
      <c r="B20" s="164">
        <f>
ROUND(VALUE(SUBSTITUTE(実質収支比率等に係る経年分析!F$47,"▲","-")),2)</f>
        <v>
18.39</v>
      </c>
      <c r="C20" s="164">
        <f>
ROUND(VALUE(SUBSTITUTE(実質収支比率等に係る経年分析!G$47,"▲","-")),2)</f>
        <v>
13.56</v>
      </c>
      <c r="D20" s="164">
        <f>
ROUND(VALUE(SUBSTITUTE(実質収支比率等に係る経年分析!H$47,"▲","-")),2)</f>
        <v>
13.1</v>
      </c>
      <c r="E20" s="164">
        <f>
ROUND(VALUE(SUBSTITUTE(実質収支比率等に係る経年分析!I$47,"▲","-")),2)</f>
        <v>
15.75</v>
      </c>
      <c r="F20" s="164">
        <f>
ROUND(VALUE(SUBSTITUTE(実質収支比率等に係る経年分析!J$47,"▲","-")),2)</f>
        <v>
24.93</v>
      </c>
    </row>
    <row r="21" spans="1:11" x14ac:dyDescent="0.15">
      <c r="A21" s="164" t="s">
        <v>
58</v>
      </c>
      <c r="B21" s="164">
        <f>
IF(ISNUMBER(VALUE(SUBSTITUTE(実質収支比率等に係る経年分析!F$49,"▲","-"))),ROUND(VALUE(SUBSTITUTE(実質収支比率等に係る経年分析!F$49,"▲","-")),2),NA())</f>
        <v>
-2.96</v>
      </c>
      <c r="C21" s="164">
        <f>
IF(ISNUMBER(VALUE(SUBSTITUTE(実質収支比率等に係る経年分析!G$49,"▲","-"))),ROUND(VALUE(SUBSTITUTE(実質収支比率等に係る経年分析!G$49,"▲","-")),2),NA())</f>
        <v>
-4.1399999999999997</v>
      </c>
      <c r="D21" s="164">
        <f>
IF(ISNUMBER(VALUE(SUBSTITUTE(実質収支比率等に係る経年分析!H$49,"▲","-"))),ROUND(VALUE(SUBSTITUTE(実質収支比率等に係る経年分析!H$49,"▲","-")),2),NA())</f>
        <v>
0.14000000000000001</v>
      </c>
      <c r="E21" s="164">
        <f>
IF(ISNUMBER(VALUE(SUBSTITUTE(実質収支比率等に係る経年分析!I$49,"▲","-"))),ROUND(VALUE(SUBSTITUTE(実質収支比率等に係る経年分析!I$49,"▲","-")),2),NA())</f>
        <v>
7.45</v>
      </c>
      <c r="F21" s="164">
        <f>
IF(ISNUMBER(VALUE(SUBSTITUTE(実質収支比率等に係る経年分析!J$49,"▲","-"))),ROUND(VALUE(SUBSTITUTE(実質収支比率等に係る経年分析!J$49,"▲","-")),2),NA())</f>
        <v>
7.79</v>
      </c>
    </row>
    <row r="24" spans="1:11" x14ac:dyDescent="0.15">
      <c r="A24" s="138" t="s">
        <v>
59</v>
      </c>
    </row>
    <row r="25" spans="1:11" x14ac:dyDescent="0.15">
      <c r="A25" s="165"/>
      <c r="B25" s="165" t="str">
        <f>
連結実質赤字比率に係る赤字・黒字の構成分析!F$33</f>
        <v>
H30</v>
      </c>
      <c r="C25" s="165"/>
      <c r="D25" s="165" t="str">
        <f>
連結実質赤字比率に係る赤字・黒字の構成分析!G$33</f>
        <v>
R01</v>
      </c>
      <c r="E25" s="165"/>
      <c r="F25" s="165" t="str">
        <f>
連結実質赤字比率に係る赤字・黒字の構成分析!H$33</f>
        <v>
R02</v>
      </c>
      <c r="G25" s="165"/>
      <c r="H25" s="165" t="str">
        <f>
連結実質赤字比率に係る赤字・黒字の構成分析!I$33</f>
        <v>
R03</v>
      </c>
      <c r="I25" s="165"/>
      <c r="J25" s="165" t="str">
        <f>
連結実質赤字比率に係る赤字・黒字の構成分析!J$33</f>
        <v>
R04</v>
      </c>
      <c r="K25" s="165"/>
    </row>
    <row r="26" spans="1:11" x14ac:dyDescent="0.15">
      <c r="A26" s="165"/>
      <c r="B26" s="165" t="s">
        <v>
60</v>
      </c>
      <c r="C26" s="165" t="s">
        <v>
61</v>
      </c>
      <c r="D26" s="165" t="s">
        <v>
60</v>
      </c>
      <c r="E26" s="165" t="s">
        <v>
61</v>
      </c>
      <c r="F26" s="165" t="s">
        <v>
60</v>
      </c>
      <c r="G26" s="165" t="s">
        <v>
61</v>
      </c>
      <c r="H26" s="165" t="s">
        <v>
60</v>
      </c>
      <c r="I26" s="165" t="s">
        <v>
61</v>
      </c>
      <c r="J26" s="165" t="s">
        <v>
60</v>
      </c>
      <c r="K26" s="165" t="s">
        <v>
61</v>
      </c>
    </row>
    <row r="27" spans="1:11" x14ac:dyDescent="0.15">
      <c r="A27" s="165" t="str">
        <f>
IF(連結実質赤字比率に係る赤字・黒字の構成分析!C$43="",NA(),連結実質赤字比率に係る赤字・黒字の構成分析!C$43)</f>
        <v>
その他会計（黒字）</v>
      </c>
      <c r="B27" s="165" t="e">
        <f>
IF(ROUND(VALUE(SUBSTITUTE(連結実質赤字比率に係る赤字・黒字の構成分析!F$43,"▲", "-")), 2) &lt; 0, ABS(ROUND(VALUE(SUBSTITUTE(連結実質赤字比率に係る赤字・黒字の構成分析!F$43,"▲", "-")), 2)), NA())</f>
        <v>
#N/A</v>
      </c>
      <c r="C27" s="165">
        <f>
IF(ROUND(VALUE(SUBSTITUTE(連結実質赤字比率に係る赤字・黒字の構成分析!F$43,"▲", "-")), 2) &gt;= 0, ABS(ROUND(VALUE(SUBSTITUTE(連結実質赤字比率に係る赤字・黒字の構成分析!F$43,"▲", "-")), 2)), NA())</f>
        <v>
0</v>
      </c>
      <c r="D27" s="165" t="e">
        <f>
IF(ROUND(VALUE(SUBSTITUTE(連結実質赤字比率に係る赤字・黒字の構成分析!G$43,"▲", "-")), 2) &lt; 0, ABS(ROUND(VALUE(SUBSTITUTE(連結実質赤字比率に係る赤字・黒字の構成分析!G$43,"▲", "-")), 2)), NA())</f>
        <v>
#N/A</v>
      </c>
      <c r="E27" s="165">
        <f>
IF(ROUND(VALUE(SUBSTITUTE(連結実質赤字比率に係る赤字・黒字の構成分析!G$43,"▲", "-")), 2) &gt;= 0, ABS(ROUND(VALUE(SUBSTITUTE(連結実質赤字比率に係る赤字・黒字の構成分析!G$43,"▲", "-")), 2)), NA())</f>
        <v>
0</v>
      </c>
      <c r="F27" s="165" t="e">
        <f>
IF(ROUND(VALUE(SUBSTITUTE(連結実質赤字比率に係る赤字・黒字の構成分析!H$43,"▲", "-")), 2) &lt; 0, ABS(ROUND(VALUE(SUBSTITUTE(連結実質赤字比率に係る赤字・黒字の構成分析!H$43,"▲", "-")), 2)), NA())</f>
        <v>
#N/A</v>
      </c>
      <c r="G27" s="165">
        <f>
IF(ROUND(VALUE(SUBSTITUTE(連結実質赤字比率に係る赤字・黒字の構成分析!H$43,"▲", "-")), 2) &gt;= 0, ABS(ROUND(VALUE(SUBSTITUTE(連結実質赤字比率に係る赤字・黒字の構成分析!H$43,"▲", "-")), 2)), NA())</f>
        <v>
0</v>
      </c>
      <c r="H27" s="165" t="e">
        <f>
IF(ROUND(VALUE(SUBSTITUTE(連結実質赤字比率に係る赤字・黒字の構成分析!I$43,"▲", "-")), 2) &lt; 0, ABS(ROUND(VALUE(SUBSTITUTE(連結実質赤字比率に係る赤字・黒字の構成分析!I$43,"▲", "-")), 2)), NA())</f>
        <v>
#N/A</v>
      </c>
      <c r="I27" s="165">
        <f>
IF(ROUND(VALUE(SUBSTITUTE(連結実質赤字比率に係る赤字・黒字の構成分析!I$43,"▲", "-")), 2) &gt;= 0, ABS(ROUND(VALUE(SUBSTITUTE(連結実質赤字比率に係る赤字・黒字の構成分析!I$43,"▲", "-")), 2)), NA())</f>
        <v>
0</v>
      </c>
      <c r="J27" s="165" t="e">
        <f>
IF(ROUND(VALUE(SUBSTITUTE(連結実質赤字比率に係る赤字・黒字の構成分析!J$43,"▲", "-")), 2) &lt; 0, ABS(ROUND(VALUE(SUBSTITUTE(連結実質赤字比率に係る赤字・黒字の構成分析!J$43,"▲", "-")), 2)), NA())</f>
        <v>
#N/A</v>
      </c>
      <c r="K27" s="165">
        <f>
IF(ROUND(VALUE(SUBSTITUTE(連結実質赤字比率に係る赤字・黒字の構成分析!J$43,"▲", "-")), 2) &gt;= 0, ABS(ROUND(VALUE(SUBSTITUTE(連結実質赤字比率に係る赤字・黒字の構成分析!J$43,"▲", "-")), 2)), NA())</f>
        <v>
0</v>
      </c>
    </row>
    <row r="28" spans="1:11" x14ac:dyDescent="0.15">
      <c r="A28" s="165" t="str">
        <f>
IF(連結実質赤字比率に係る赤字・黒字の構成分析!C$42="",NA(),連結実質赤字比率に係る赤字・黒字の構成分析!C$42)</f>
        <v>
その他会計（赤字）</v>
      </c>
      <c r="B28" s="165" t="e">
        <f>
IF(ROUND(VALUE(SUBSTITUTE(連結実質赤字比率に係る赤字・黒字の構成分析!F$42,"▲", "-")), 2) &lt; 0, ABS(ROUND(VALUE(SUBSTITUTE(連結実質赤字比率に係る赤字・黒字の構成分析!F$42,"▲", "-")), 2)), NA())</f>
        <v>
#VALUE!</v>
      </c>
      <c r="C28" s="165" t="e">
        <f>
IF(ROUND(VALUE(SUBSTITUTE(連結実質赤字比率に係る赤字・黒字の構成分析!F$42,"▲", "-")), 2) &gt;= 0, ABS(ROUND(VALUE(SUBSTITUTE(連結実質赤字比率に係る赤字・黒字の構成分析!F$42,"▲", "-")), 2)), NA())</f>
        <v>
#VALUE!</v>
      </c>
      <c r="D28" s="165" t="e">
        <f>
IF(ROUND(VALUE(SUBSTITUTE(連結実質赤字比率に係る赤字・黒字の構成分析!G$42,"▲", "-")), 2) &lt; 0, ABS(ROUND(VALUE(SUBSTITUTE(連結実質赤字比率に係る赤字・黒字の構成分析!G$42,"▲", "-")), 2)), NA())</f>
        <v>
#VALUE!</v>
      </c>
      <c r="E28" s="165" t="e">
        <f>
IF(ROUND(VALUE(SUBSTITUTE(連結実質赤字比率に係る赤字・黒字の構成分析!G$42,"▲", "-")), 2) &gt;= 0, ABS(ROUND(VALUE(SUBSTITUTE(連結実質赤字比率に係る赤字・黒字の構成分析!G$42,"▲", "-")), 2)), NA())</f>
        <v>
#VALUE!</v>
      </c>
      <c r="F28" s="165" t="e">
        <f>
IF(ROUND(VALUE(SUBSTITUTE(連結実質赤字比率に係る赤字・黒字の構成分析!H$42,"▲", "-")), 2) &lt; 0, ABS(ROUND(VALUE(SUBSTITUTE(連結実質赤字比率に係る赤字・黒字の構成分析!H$42,"▲", "-")), 2)), NA())</f>
        <v>
#VALUE!</v>
      </c>
      <c r="G28" s="165" t="e">
        <f>
IF(ROUND(VALUE(SUBSTITUTE(連結実質赤字比率に係る赤字・黒字の構成分析!H$42,"▲", "-")), 2) &gt;= 0, ABS(ROUND(VALUE(SUBSTITUTE(連結実質赤字比率に係る赤字・黒字の構成分析!H$42,"▲", "-")), 2)), NA())</f>
        <v>
#VALUE!</v>
      </c>
      <c r="H28" s="165" t="e">
        <f>
IF(ROUND(VALUE(SUBSTITUTE(連結実質赤字比率に係る赤字・黒字の構成分析!I$42,"▲", "-")), 2) &lt; 0, ABS(ROUND(VALUE(SUBSTITUTE(連結実質赤字比率に係る赤字・黒字の構成分析!I$42,"▲", "-")), 2)), NA())</f>
        <v>
#VALUE!</v>
      </c>
      <c r="I28" s="165" t="e">
        <f>
IF(ROUND(VALUE(SUBSTITUTE(連結実質赤字比率に係る赤字・黒字の構成分析!I$42,"▲", "-")), 2) &gt;= 0, ABS(ROUND(VALUE(SUBSTITUTE(連結実質赤字比率に係る赤字・黒字の構成分析!I$42,"▲", "-")), 2)), NA())</f>
        <v>
#VALUE!</v>
      </c>
      <c r="J28" s="165" t="e">
        <f>
IF(ROUND(VALUE(SUBSTITUTE(連結実質赤字比率に係る赤字・黒字の構成分析!J$42,"▲", "-")), 2) &lt; 0, ABS(ROUND(VALUE(SUBSTITUTE(連結実質赤字比率に係る赤字・黒字の構成分析!J$42,"▲", "-")), 2)), NA())</f>
        <v>
#VALUE!</v>
      </c>
      <c r="K28" s="165" t="e">
        <f>
IF(ROUND(VALUE(SUBSTITUTE(連結実質赤字比率に係る赤字・黒字の構成分析!J$42,"▲", "-")), 2) &gt;= 0, ABS(ROUND(VALUE(SUBSTITUTE(連結実質赤字比率に係る赤字・黒字の構成分析!J$42,"▲", "-")), 2)), NA())</f>
        <v>
#VALUE!</v>
      </c>
    </row>
    <row r="29" spans="1:11" x14ac:dyDescent="0.15">
      <c r="A29" s="165" t="str">
        <f>
IF(連結実質赤字比率に係る赤字・黒字の構成分析!C$41="",NA(),連結実質赤字比率に係る赤字・黒字の構成分析!C$41)</f>
        <v>
公共用地取得事業特別会計</v>
      </c>
      <c r="B29" s="165" t="e">
        <f>
IF(ROUND(VALUE(SUBSTITUTE(連結実質赤字比率に係る赤字・黒字の構成分析!F$41,"▲", "-")), 2) &lt; 0, ABS(ROUND(VALUE(SUBSTITUTE(連結実質赤字比率に係る赤字・黒字の構成分析!F$41,"▲", "-")), 2)), NA())</f>
        <v>
#N/A</v>
      </c>
      <c r="C29" s="165">
        <f>
IF(ROUND(VALUE(SUBSTITUTE(連結実質赤字比率に係る赤字・黒字の構成分析!F$41,"▲", "-")), 2) &gt;= 0, ABS(ROUND(VALUE(SUBSTITUTE(連結実質赤字比率に係る赤字・黒字の構成分析!F$41,"▲", "-")), 2)), NA())</f>
        <v>
0</v>
      </c>
      <c r="D29" s="165" t="e">
        <f>
IF(ROUND(VALUE(SUBSTITUTE(連結実質赤字比率に係る赤字・黒字の構成分析!G$41,"▲", "-")), 2) &lt; 0, ABS(ROUND(VALUE(SUBSTITUTE(連結実質赤字比率に係る赤字・黒字の構成分析!G$41,"▲", "-")), 2)), NA())</f>
        <v>
#N/A</v>
      </c>
      <c r="E29" s="165">
        <f>
IF(ROUND(VALUE(SUBSTITUTE(連結実質赤字比率に係る赤字・黒字の構成分析!G$41,"▲", "-")), 2) &gt;= 0, ABS(ROUND(VALUE(SUBSTITUTE(連結実質赤字比率に係る赤字・黒字の構成分析!G$41,"▲", "-")), 2)), NA())</f>
        <v>
0</v>
      </c>
      <c r="F29" s="165" t="e">
        <f>
IF(ROUND(VALUE(SUBSTITUTE(連結実質赤字比率に係る赤字・黒字の構成分析!H$41,"▲", "-")), 2) &lt; 0, ABS(ROUND(VALUE(SUBSTITUTE(連結実質赤字比率に係る赤字・黒字の構成分析!H$41,"▲", "-")), 2)), NA())</f>
        <v>
#N/A</v>
      </c>
      <c r="G29" s="165">
        <f>
IF(ROUND(VALUE(SUBSTITUTE(連結実質赤字比率に係る赤字・黒字の構成分析!H$41,"▲", "-")), 2) &gt;= 0, ABS(ROUND(VALUE(SUBSTITUTE(連結実質赤字比率に係る赤字・黒字の構成分析!H$41,"▲", "-")), 2)), NA())</f>
        <v>
0</v>
      </c>
      <c r="H29" s="165" t="e">
        <f>
IF(ROUND(VALUE(SUBSTITUTE(連結実質赤字比率に係る赤字・黒字の構成分析!I$41,"▲", "-")), 2) &lt; 0, ABS(ROUND(VALUE(SUBSTITUTE(連結実質赤字比率に係る赤字・黒字の構成分析!I$41,"▲", "-")), 2)), NA())</f>
        <v>
#N/A</v>
      </c>
      <c r="I29" s="165">
        <f>
IF(ROUND(VALUE(SUBSTITUTE(連結実質赤字比率に係る赤字・黒字の構成分析!I$41,"▲", "-")), 2) &gt;= 0, ABS(ROUND(VALUE(SUBSTITUTE(連結実質赤字比率に係る赤字・黒字の構成分析!I$41,"▲", "-")), 2)), NA())</f>
        <v>
0</v>
      </c>
      <c r="J29" s="165" t="e">
        <f>
IF(ROUND(VALUE(SUBSTITUTE(連結実質赤字比率に係る赤字・黒字の構成分析!J$41,"▲", "-")), 2) &lt; 0, ABS(ROUND(VALUE(SUBSTITUTE(連結実質赤字比率に係る赤字・黒字の構成分析!J$41,"▲", "-")), 2)), NA())</f>
        <v>
#N/A</v>
      </c>
      <c r="K29" s="165">
        <f>
IF(ROUND(VALUE(SUBSTITUTE(連結実質赤字比率に係る赤字・黒字の構成分析!J$41,"▲", "-")), 2) &gt;= 0, ABS(ROUND(VALUE(SUBSTITUTE(連結実質赤字比率に係る赤字・黒字の構成分析!J$41,"▲", "-")), 2)), NA())</f>
        <v>
0</v>
      </c>
    </row>
    <row r="30" spans="1:11" x14ac:dyDescent="0.15">
      <c r="A30" s="165" t="str">
        <f>
IF(連結実質赤字比率に係る赤字・黒字の構成分析!C$40="",NA(),連結実質赤字比率に係る赤字・黒字の構成分析!C$40)</f>
        <v>
災害共済事業特別会計</v>
      </c>
      <c r="B30" s="165" t="e">
        <f>
IF(ROUND(VALUE(SUBSTITUTE(連結実質赤字比率に係る赤字・黒字の構成分析!F$40,"▲", "-")), 2) &lt; 0, ABS(ROUND(VALUE(SUBSTITUTE(連結実質赤字比率に係る赤字・黒字の構成分析!F$40,"▲", "-")), 2)), NA())</f>
        <v>
#N/A</v>
      </c>
      <c r="C30" s="165">
        <f>
IF(ROUND(VALUE(SUBSTITUTE(連結実質赤字比率に係る赤字・黒字の構成分析!F$40,"▲", "-")), 2) &gt;= 0, ABS(ROUND(VALUE(SUBSTITUTE(連結実質赤字比率に係る赤字・黒字の構成分析!F$40,"▲", "-")), 2)), NA())</f>
        <v>
0.01</v>
      </c>
      <c r="D30" s="165" t="e">
        <f>
IF(ROUND(VALUE(SUBSTITUTE(連結実質赤字比率に係る赤字・黒字の構成分析!G$40,"▲", "-")), 2) &lt; 0, ABS(ROUND(VALUE(SUBSTITUTE(連結実質赤字比率に係る赤字・黒字の構成分析!G$40,"▲", "-")), 2)), NA())</f>
        <v>
#N/A</v>
      </c>
      <c r="E30" s="165">
        <f>
IF(ROUND(VALUE(SUBSTITUTE(連結実質赤字比率に係る赤字・黒字の構成分析!G$40,"▲", "-")), 2) &gt;= 0, ABS(ROUND(VALUE(SUBSTITUTE(連結実質赤字比率に係る赤字・黒字の構成分析!G$40,"▲", "-")), 2)), NA())</f>
        <v>
0</v>
      </c>
      <c r="F30" s="165" t="e">
        <f>
IF(ROUND(VALUE(SUBSTITUTE(連結実質赤字比率に係る赤字・黒字の構成分析!H$40,"▲", "-")), 2) &lt; 0, ABS(ROUND(VALUE(SUBSTITUTE(連結実質赤字比率に係る赤字・黒字の構成分析!H$40,"▲", "-")), 2)), NA())</f>
        <v>
#N/A</v>
      </c>
      <c r="G30" s="165">
        <f>
IF(ROUND(VALUE(SUBSTITUTE(連結実質赤字比率に係る赤字・黒字の構成分析!H$40,"▲", "-")), 2) &gt;= 0, ABS(ROUND(VALUE(SUBSTITUTE(連結実質赤字比率に係る赤字・黒字の構成分析!H$40,"▲", "-")), 2)), NA())</f>
        <v>
0.01</v>
      </c>
      <c r="H30" s="165" t="e">
        <f>
IF(ROUND(VALUE(SUBSTITUTE(連結実質赤字比率に係る赤字・黒字の構成分析!I$40,"▲", "-")), 2) &lt; 0, ABS(ROUND(VALUE(SUBSTITUTE(連結実質赤字比率に係る赤字・黒字の構成分析!I$40,"▲", "-")), 2)), NA())</f>
        <v>
#N/A</v>
      </c>
      <c r="I30" s="165">
        <f>
IF(ROUND(VALUE(SUBSTITUTE(連結実質赤字比率に係る赤字・黒字の構成分析!I$40,"▲", "-")), 2) &gt;= 0, ABS(ROUND(VALUE(SUBSTITUTE(連結実質赤字比率に係る赤字・黒字の構成分析!I$40,"▲", "-")), 2)), NA())</f>
        <v>
0.01</v>
      </c>
      <c r="J30" s="165" t="e">
        <f>
IF(ROUND(VALUE(SUBSTITUTE(連結実質赤字比率に係る赤字・黒字の構成分析!J$40,"▲", "-")), 2) &lt; 0, ABS(ROUND(VALUE(SUBSTITUTE(連結実質赤字比率に係る赤字・黒字の構成分析!J$40,"▲", "-")), 2)), NA())</f>
        <v>
#N/A</v>
      </c>
      <c r="K30" s="165">
        <f>
IF(ROUND(VALUE(SUBSTITUTE(連結実質赤字比率に係る赤字・黒字の構成分析!J$40,"▲", "-")), 2) &gt;= 0, ABS(ROUND(VALUE(SUBSTITUTE(連結実質赤字比率に係る赤字・黒字の構成分析!J$40,"▲", "-")), 2)), NA())</f>
        <v>
0.01</v>
      </c>
    </row>
    <row r="31" spans="1:11" x14ac:dyDescent="0.15">
      <c r="A31" s="165" t="str">
        <f>
IF(連結実質赤字比率に係る赤字・黒字の構成分析!C$39="",NA(),連結実質赤字比率に係る赤字・黒字の構成分析!C$39)</f>
        <v>
後期高齢者医療特別会計</v>
      </c>
      <c r="B31" s="165" t="e">
        <f>
IF(ROUND(VALUE(SUBSTITUTE(連結実質赤字比率に係る赤字・黒字の構成分析!F$39,"▲", "-")), 2) &lt; 0, ABS(ROUND(VALUE(SUBSTITUTE(連結実質赤字比率に係る赤字・黒字の構成分析!F$39,"▲", "-")), 2)), NA())</f>
        <v>
#N/A</v>
      </c>
      <c r="C31" s="165">
        <f>
IF(ROUND(VALUE(SUBSTITUTE(連結実質赤字比率に係る赤字・黒字の構成分析!F$39,"▲", "-")), 2) &gt;= 0, ABS(ROUND(VALUE(SUBSTITUTE(連結実質赤字比率に係る赤字・黒字の構成分析!F$39,"▲", "-")), 2)), NA())</f>
        <v>
0.01</v>
      </c>
      <c r="D31" s="165" t="e">
        <f>
IF(ROUND(VALUE(SUBSTITUTE(連結実質赤字比率に係る赤字・黒字の構成分析!G$39,"▲", "-")), 2) &lt; 0, ABS(ROUND(VALUE(SUBSTITUTE(連結実質赤字比率に係る赤字・黒字の構成分析!G$39,"▲", "-")), 2)), NA())</f>
        <v>
#N/A</v>
      </c>
      <c r="E31" s="165">
        <f>
IF(ROUND(VALUE(SUBSTITUTE(連結実質赤字比率に係る赤字・黒字の構成分析!G$39,"▲", "-")), 2) &gt;= 0, ABS(ROUND(VALUE(SUBSTITUTE(連結実質赤字比率に係る赤字・黒字の構成分析!G$39,"▲", "-")), 2)), NA())</f>
        <v>
0.01</v>
      </c>
      <c r="F31" s="165" t="e">
        <f>
IF(ROUND(VALUE(SUBSTITUTE(連結実質赤字比率に係る赤字・黒字の構成分析!H$39,"▲", "-")), 2) &lt; 0, ABS(ROUND(VALUE(SUBSTITUTE(連結実質赤字比率に係る赤字・黒字の構成分析!H$39,"▲", "-")), 2)), NA())</f>
        <v>
#N/A</v>
      </c>
      <c r="G31" s="165">
        <f>
IF(ROUND(VALUE(SUBSTITUTE(連結実質赤字比率に係る赤字・黒字の構成分析!H$39,"▲", "-")), 2) &gt;= 0, ABS(ROUND(VALUE(SUBSTITUTE(連結実質赤字比率に係る赤字・黒字の構成分析!H$39,"▲", "-")), 2)), NA())</f>
        <v>
0.01</v>
      </c>
      <c r="H31" s="165" t="e">
        <f>
IF(ROUND(VALUE(SUBSTITUTE(連結実質赤字比率に係る赤字・黒字の構成分析!I$39,"▲", "-")), 2) &lt; 0, ABS(ROUND(VALUE(SUBSTITUTE(連結実質赤字比率に係る赤字・黒字の構成分析!I$39,"▲", "-")), 2)), NA())</f>
        <v>
#N/A</v>
      </c>
      <c r="I31" s="165">
        <f>
IF(ROUND(VALUE(SUBSTITUTE(連結実質赤字比率に係る赤字・黒字の構成分析!I$39,"▲", "-")), 2) &gt;= 0, ABS(ROUND(VALUE(SUBSTITUTE(連結実質赤字比率に係る赤字・黒字の構成分析!I$39,"▲", "-")), 2)), NA())</f>
        <v>
0.02</v>
      </c>
      <c r="J31" s="165" t="e">
        <f>
IF(ROUND(VALUE(SUBSTITUTE(連結実質赤字比率に係る赤字・黒字の構成分析!J$39,"▲", "-")), 2) &lt; 0, ABS(ROUND(VALUE(SUBSTITUTE(連結実質赤字比率に係る赤字・黒字の構成分析!J$39,"▲", "-")), 2)), NA())</f>
        <v>
#N/A</v>
      </c>
      <c r="K31" s="165">
        <f>
IF(ROUND(VALUE(SUBSTITUTE(連結実質赤字比率に係る赤字・黒字の構成分析!J$39,"▲", "-")), 2) &gt;= 0, ABS(ROUND(VALUE(SUBSTITUTE(連結実質赤字比率に係る赤字・黒字の構成分析!J$39,"▲", "-")), 2)), NA())</f>
        <v>
0.01</v>
      </c>
    </row>
    <row r="32" spans="1:11" x14ac:dyDescent="0.15">
      <c r="A32" s="165" t="str">
        <f>
IF(連結実質赤字比率に係る赤字・黒字の構成分析!C$38="",NA(),連結実質赤字比率に係る赤字・黒字の構成分析!C$38)</f>
        <v>
国民健康保険特別会計</v>
      </c>
      <c r="B32" s="165" t="e">
        <f>
IF(ROUND(VALUE(SUBSTITUTE(連結実質赤字比率に係る赤字・黒字の構成分析!F$38,"▲", "-")), 2) &lt; 0, ABS(ROUND(VALUE(SUBSTITUTE(連結実質赤字比率に係る赤字・黒字の構成分析!F$38,"▲", "-")), 2)), NA())</f>
        <v>
#N/A</v>
      </c>
      <c r="C32" s="165">
        <f>
IF(ROUND(VALUE(SUBSTITUTE(連結実質赤字比率に係る赤字・黒字の構成分析!F$38,"▲", "-")), 2) &gt;= 0, ABS(ROUND(VALUE(SUBSTITUTE(連結実質赤字比率に係る赤字・黒字の構成分析!F$38,"▲", "-")), 2)), NA())</f>
        <v>
0.06</v>
      </c>
      <c r="D32" s="165" t="e">
        <f>
IF(ROUND(VALUE(SUBSTITUTE(連結実質赤字比率に係る赤字・黒字の構成分析!G$38,"▲", "-")), 2) &lt; 0, ABS(ROUND(VALUE(SUBSTITUTE(連結実質赤字比率に係る赤字・黒字の構成分析!G$38,"▲", "-")), 2)), NA())</f>
        <v>
#N/A</v>
      </c>
      <c r="E32" s="165">
        <f>
IF(ROUND(VALUE(SUBSTITUTE(連結実質赤字比率に係る赤字・黒字の構成分析!G$38,"▲", "-")), 2) &gt;= 0, ABS(ROUND(VALUE(SUBSTITUTE(連結実質赤字比率に係る赤字・黒字の構成分析!G$38,"▲", "-")), 2)), NA())</f>
        <v>
0.02</v>
      </c>
      <c r="F32" s="165" t="e">
        <f>
IF(ROUND(VALUE(SUBSTITUTE(連結実質赤字比率に係る赤字・黒字の構成分析!H$38,"▲", "-")), 2) &lt; 0, ABS(ROUND(VALUE(SUBSTITUTE(連結実質赤字比率に係る赤字・黒字の構成分析!H$38,"▲", "-")), 2)), NA())</f>
        <v>
#N/A</v>
      </c>
      <c r="G32" s="165">
        <f>
IF(ROUND(VALUE(SUBSTITUTE(連結実質赤字比率に係る赤字・黒字の構成分析!H$38,"▲", "-")), 2) &gt;= 0, ABS(ROUND(VALUE(SUBSTITUTE(連結実質赤字比率に係る赤字・黒字の構成分析!H$38,"▲", "-")), 2)), NA())</f>
        <v>
0</v>
      </c>
      <c r="H32" s="165" t="e">
        <f>
IF(ROUND(VALUE(SUBSTITUTE(連結実質赤字比率に係る赤字・黒字の構成分析!I$38,"▲", "-")), 2) &lt; 0, ABS(ROUND(VALUE(SUBSTITUTE(連結実質赤字比率に係る赤字・黒字の構成分析!I$38,"▲", "-")), 2)), NA())</f>
        <v>
#N/A</v>
      </c>
      <c r="I32" s="165">
        <f>
IF(ROUND(VALUE(SUBSTITUTE(連結実質赤字比率に係る赤字・黒字の構成分析!I$38,"▲", "-")), 2) &gt;= 0, ABS(ROUND(VALUE(SUBSTITUTE(連結実質赤字比率に係る赤字・黒字の構成分析!I$38,"▲", "-")), 2)), NA())</f>
        <v>
0.02</v>
      </c>
      <c r="J32" s="165" t="e">
        <f>
IF(ROUND(VALUE(SUBSTITUTE(連結実質赤字比率に係る赤字・黒字の構成分析!J$38,"▲", "-")), 2) &lt; 0, ABS(ROUND(VALUE(SUBSTITUTE(連結実質赤字比率に係る赤字・黒字の構成分析!J$38,"▲", "-")), 2)), NA())</f>
        <v>
#N/A</v>
      </c>
      <c r="K32" s="165">
        <f>
IF(ROUND(VALUE(SUBSTITUTE(連結実質赤字比率に係る赤字・黒字の構成分析!J$38,"▲", "-")), 2) &gt;= 0, ABS(ROUND(VALUE(SUBSTITUTE(連結実質赤字比率に係る赤字・黒字の構成分析!J$38,"▲", "-")), 2)), NA())</f>
        <v>
0.03</v>
      </c>
    </row>
    <row r="33" spans="1:16" x14ac:dyDescent="0.15">
      <c r="A33" s="165" t="str">
        <f>
IF(連結実質赤字比率に係る赤字・黒字の構成分析!C$37="",NA(),連結実質赤字比率に係る赤字・黒字の構成分析!C$37)</f>
        <v>
介護保険特別会計</v>
      </c>
      <c r="B33" s="165" t="e">
        <f>
IF(ROUND(VALUE(SUBSTITUTE(連結実質赤字比率に係る赤字・黒字の構成分析!F$37,"▲", "-")), 2) &lt; 0, ABS(ROUND(VALUE(SUBSTITUTE(連結実質赤字比率に係る赤字・黒字の構成分析!F$37,"▲", "-")), 2)), NA())</f>
        <v>
#N/A</v>
      </c>
      <c r="C33" s="165">
        <f>
IF(ROUND(VALUE(SUBSTITUTE(連結実質赤字比率に係る赤字・黒字の構成分析!F$37,"▲", "-")), 2) &gt;= 0, ABS(ROUND(VALUE(SUBSTITUTE(連結実質赤字比率に係る赤字・黒字の構成分析!F$37,"▲", "-")), 2)), NA())</f>
        <v>
0.02</v>
      </c>
      <c r="D33" s="165" t="e">
        <f>
IF(ROUND(VALUE(SUBSTITUTE(連結実質赤字比率に係る赤字・黒字の構成分析!G$37,"▲", "-")), 2) &lt; 0, ABS(ROUND(VALUE(SUBSTITUTE(連結実質赤字比率に係る赤字・黒字の構成分析!G$37,"▲", "-")), 2)), NA())</f>
        <v>
#N/A</v>
      </c>
      <c r="E33" s="165">
        <f>
IF(ROUND(VALUE(SUBSTITUTE(連結実質赤字比率に係る赤字・黒字の構成分析!G$37,"▲", "-")), 2) &gt;= 0, ABS(ROUND(VALUE(SUBSTITUTE(連結実質赤字比率に係る赤字・黒字の構成分析!G$37,"▲", "-")), 2)), NA())</f>
        <v>
0.17</v>
      </c>
      <c r="F33" s="165" t="e">
        <f>
IF(ROUND(VALUE(SUBSTITUTE(連結実質赤字比率に係る赤字・黒字の構成分析!H$37,"▲", "-")), 2) &lt; 0, ABS(ROUND(VALUE(SUBSTITUTE(連結実質赤字比率に係る赤字・黒字の構成分析!H$37,"▲", "-")), 2)), NA())</f>
        <v>
#N/A</v>
      </c>
      <c r="G33" s="165">
        <f>
IF(ROUND(VALUE(SUBSTITUTE(連結実質赤字比率に係る赤字・黒字の構成分析!H$37,"▲", "-")), 2) &gt;= 0, ABS(ROUND(VALUE(SUBSTITUTE(連結実質赤字比率に係る赤字・黒字の構成分析!H$37,"▲", "-")), 2)), NA())</f>
        <v>
7.0000000000000007E-2</v>
      </c>
      <c r="H33" s="165" t="e">
        <f>
IF(ROUND(VALUE(SUBSTITUTE(連結実質赤字比率に係る赤字・黒字の構成分析!I$37,"▲", "-")), 2) &lt; 0, ABS(ROUND(VALUE(SUBSTITUTE(連結実質赤字比率に係る赤字・黒字の構成分析!I$37,"▲", "-")), 2)), NA())</f>
        <v>
#N/A</v>
      </c>
      <c r="I33" s="165">
        <f>
IF(ROUND(VALUE(SUBSTITUTE(連結実質赤字比率に係る赤字・黒字の構成分析!I$37,"▲", "-")), 2) &gt;= 0, ABS(ROUND(VALUE(SUBSTITUTE(連結実質赤字比率に係る赤字・黒字の構成分析!I$37,"▲", "-")), 2)), NA())</f>
        <v>
0.64</v>
      </c>
      <c r="J33" s="165" t="e">
        <f>
IF(ROUND(VALUE(SUBSTITUTE(連結実質赤字比率に係る赤字・黒字の構成分析!J$37,"▲", "-")), 2) &lt; 0, ABS(ROUND(VALUE(SUBSTITUTE(連結実質赤字比率に係る赤字・黒字の構成分析!J$37,"▲", "-")), 2)), NA())</f>
        <v>
#N/A</v>
      </c>
      <c r="K33" s="165">
        <f>
IF(ROUND(VALUE(SUBSTITUTE(連結実質赤字比率に係る赤字・黒字の構成分析!J$37,"▲", "-")), 2) &gt;= 0, ABS(ROUND(VALUE(SUBSTITUTE(連結実質赤字比率に係る赤字・黒字の構成分析!J$37,"▲", "-")), 2)), NA())</f>
        <v>
0.78</v>
      </c>
    </row>
    <row r="34" spans="1:16" x14ac:dyDescent="0.15">
      <c r="A34" s="165" t="str">
        <f>
IF(連結実質赤字比率に係る赤字・黒字の構成分析!C$36="",NA(),連結実質赤字比率に係る赤字・黒字の構成分析!C$36)</f>
        <v>
一般会計</v>
      </c>
      <c r="B34" s="165" t="e">
        <f>
IF(ROUND(VALUE(SUBSTITUTE(連結実質赤字比率に係る赤字・黒字の構成分析!F$36,"▲", "-")), 2) &lt; 0, ABS(ROUND(VALUE(SUBSTITUTE(連結実質赤字比率に係る赤字・黒字の構成分析!F$36,"▲", "-")), 2)), NA())</f>
        <v>
#N/A</v>
      </c>
      <c r="C34" s="165">
        <f>
IF(ROUND(VALUE(SUBSTITUTE(連結実質赤字比率に係る赤字・黒字の構成分析!F$36,"▲", "-")), 2) &gt;= 0, ABS(ROUND(VALUE(SUBSTITUTE(連結実質赤字比率に係る赤字・黒字の構成分析!F$36,"▲", "-")), 2)), NA())</f>
        <v>
4.5</v>
      </c>
      <c r="D34" s="165" t="e">
        <f>
IF(ROUND(VALUE(SUBSTITUTE(連結実質赤字比率に係る赤字・黒字の構成分析!G$36,"▲", "-")), 2) &lt; 0, ABS(ROUND(VALUE(SUBSTITUTE(連結実質赤字比率に係る赤字・黒字の構成分析!G$36,"▲", "-")), 2)), NA())</f>
        <v>
#N/A</v>
      </c>
      <c r="E34" s="165">
        <f>
IF(ROUND(VALUE(SUBSTITUTE(連結実質赤字比率に係る赤字・黒字の構成分析!G$36,"▲", "-")), 2) &gt;= 0, ABS(ROUND(VALUE(SUBSTITUTE(連結実質赤字比率に係る赤字・黒字の構成分析!G$36,"▲", "-")), 2)), NA())</f>
        <v>
5.01</v>
      </c>
      <c r="F34" s="165" t="e">
        <f>
IF(ROUND(VALUE(SUBSTITUTE(連結実質赤字比率に係る赤字・黒字の構成分析!H$36,"▲", "-")), 2) &lt; 0, ABS(ROUND(VALUE(SUBSTITUTE(連結実質赤字比率に係る赤字・黒字の構成分析!H$36,"▲", "-")), 2)), NA())</f>
        <v>
#N/A</v>
      </c>
      <c r="G34" s="165">
        <f>
IF(ROUND(VALUE(SUBSTITUTE(連結実質赤字比率に係る赤字・黒字の構成分析!H$36,"▲", "-")), 2) &gt;= 0, ABS(ROUND(VALUE(SUBSTITUTE(連結実質赤字比率に係る赤字・黒字の構成分析!H$36,"▲", "-")), 2)), NA())</f>
        <v>
5.27</v>
      </c>
      <c r="H34" s="165" t="e">
        <f>
IF(ROUND(VALUE(SUBSTITUTE(連結実質赤字比率に係る赤字・黒字の構成分析!I$36,"▲", "-")), 2) &lt; 0, ABS(ROUND(VALUE(SUBSTITUTE(連結実質赤字比率に係る赤字・黒字の構成分析!I$36,"▲", "-")), 2)), NA())</f>
        <v>
#N/A</v>
      </c>
      <c r="I34" s="165">
        <f>
IF(ROUND(VALUE(SUBSTITUTE(連結実質赤字比率に係る赤字・黒字の構成分析!I$36,"▲", "-")), 2) &gt;= 0, ABS(ROUND(VALUE(SUBSTITUTE(連結実質赤字比率に係る赤字・黒字の構成分析!I$36,"▲", "-")), 2)), NA())</f>
        <v>
9.1199999999999992</v>
      </c>
      <c r="J34" s="165" t="e">
        <f>
IF(ROUND(VALUE(SUBSTITUTE(連結実質赤字比率に係る赤字・黒字の構成分析!J$36,"▲", "-")), 2) &lt; 0, ABS(ROUND(VALUE(SUBSTITUTE(連結実質赤字比率に係る赤字・黒字の構成分析!J$36,"▲", "-")), 2)), NA())</f>
        <v>
#N/A</v>
      </c>
      <c r="K34" s="165">
        <f>
IF(ROUND(VALUE(SUBSTITUTE(連結実質赤字比率に係る赤字・黒字の構成分析!J$36,"▲", "-")), 2) &gt;= 0, ABS(ROUND(VALUE(SUBSTITUTE(連結実質赤字比率に係る赤字・黒字の構成分析!J$36,"▲", "-")), 2)), NA())</f>
        <v>
8.32</v>
      </c>
    </row>
    <row r="35" spans="1:16" x14ac:dyDescent="0.15">
      <c r="A35" s="165" t="str">
        <f>
IF(連結実質赤字比率に係る赤字・黒字の構成分析!C$35="",NA(),連結実質赤字比率に係る赤字・黒字の構成分析!C$35)</f>
        <v>
下水道事業会計</v>
      </c>
      <c r="B35" s="165" t="e">
        <f>
IF(ROUND(VALUE(SUBSTITUTE(連結実質赤字比率に係る赤字・黒字の構成分析!F$35,"▲", "-")), 2) &lt; 0, ABS(ROUND(VALUE(SUBSTITUTE(連結実質赤字比率に係る赤字・黒字の構成分析!F$35,"▲", "-")), 2)), NA())</f>
        <v>
#N/A</v>
      </c>
      <c r="C35" s="165">
        <f>
IF(ROUND(VALUE(SUBSTITUTE(連結実質赤字比率に係る赤字・黒字の構成分析!F$35,"▲", "-")), 2) &gt;= 0, ABS(ROUND(VALUE(SUBSTITUTE(連結実質赤字比率に係る赤字・黒字の構成分析!F$35,"▲", "-")), 2)), NA())</f>
        <v>
4.8899999999999997</v>
      </c>
      <c r="D35" s="165" t="e">
        <f>
IF(ROUND(VALUE(SUBSTITUTE(連結実質赤字比率に係る赤字・黒字の構成分析!G$35,"▲", "-")), 2) &lt; 0, ABS(ROUND(VALUE(SUBSTITUTE(連結実質赤字比率に係る赤字・黒字の構成分析!G$35,"▲", "-")), 2)), NA())</f>
        <v>
#N/A</v>
      </c>
      <c r="E35" s="165">
        <f>
IF(ROUND(VALUE(SUBSTITUTE(連結実質赤字比率に係る赤字・黒字の構成分析!G$35,"▲", "-")), 2) &gt;= 0, ABS(ROUND(VALUE(SUBSTITUTE(連結実質赤字比率に係る赤字・黒字の構成分析!G$35,"▲", "-")), 2)), NA())</f>
        <v>
6.09</v>
      </c>
      <c r="F35" s="165" t="e">
        <f>
IF(ROUND(VALUE(SUBSTITUTE(連結実質赤字比率に係る赤字・黒字の構成分析!H$35,"▲", "-")), 2) &lt; 0, ABS(ROUND(VALUE(SUBSTITUTE(連結実質赤字比率に係る赤字・黒字の構成分析!H$35,"▲", "-")), 2)), NA())</f>
        <v>
#N/A</v>
      </c>
      <c r="G35" s="165">
        <f>
IF(ROUND(VALUE(SUBSTITUTE(連結実質赤字比率に係る赤字・黒字の構成分析!H$35,"▲", "-")), 2) &gt;= 0, ABS(ROUND(VALUE(SUBSTITUTE(連結実質赤字比率に係る赤字・黒字の構成分析!H$35,"▲", "-")), 2)), NA())</f>
        <v>
7.75</v>
      </c>
      <c r="H35" s="165" t="e">
        <f>
IF(ROUND(VALUE(SUBSTITUTE(連結実質赤字比率に係る赤字・黒字の構成分析!I$35,"▲", "-")), 2) &lt; 0, ABS(ROUND(VALUE(SUBSTITUTE(連結実質赤字比率に係る赤字・黒字の構成分析!I$35,"▲", "-")), 2)), NA())</f>
        <v>
#N/A</v>
      </c>
      <c r="I35" s="165">
        <f>
IF(ROUND(VALUE(SUBSTITUTE(連結実質赤字比率に係る赤字・黒字の構成分析!I$35,"▲", "-")), 2) &gt;= 0, ABS(ROUND(VALUE(SUBSTITUTE(連結実質赤字比率に係る赤字・黒字の構成分析!I$35,"▲", "-")), 2)), NA())</f>
        <v>
8.7899999999999991</v>
      </c>
      <c r="J35" s="165" t="e">
        <f>
IF(ROUND(VALUE(SUBSTITUTE(連結実質赤字比率に係る赤字・黒字の構成分析!J$35,"▲", "-")), 2) &lt; 0, ABS(ROUND(VALUE(SUBSTITUTE(連結実質赤字比率に係る赤字・黒字の構成分析!J$35,"▲", "-")), 2)), NA())</f>
        <v>
#N/A</v>
      </c>
      <c r="K35" s="165">
        <f>
IF(ROUND(VALUE(SUBSTITUTE(連結実質赤字比率に係る赤字・黒字の構成分析!J$35,"▲", "-")), 2) &gt;= 0, ABS(ROUND(VALUE(SUBSTITUTE(連結実質赤字比率に係る赤字・黒字の構成分析!J$35,"▲", "-")), 2)), NA())</f>
        <v>
10.46</v>
      </c>
    </row>
    <row r="36" spans="1:16" x14ac:dyDescent="0.15">
      <c r="A36" s="165" t="str">
        <f>
IF(連結実質赤字比率に係る赤字・黒字の構成分析!C$34="",NA(),連結実質赤字比率に係る赤字・黒字の構成分析!C$34)</f>
        <v>
水道事業会計</v>
      </c>
      <c r="B36" s="165" t="e">
        <f>
IF(ROUND(VALUE(SUBSTITUTE(連結実質赤字比率に係る赤字・黒字の構成分析!F$34,"▲", "-")), 2) &lt; 0, ABS(ROUND(VALUE(SUBSTITUTE(連結実質赤字比率に係る赤字・黒字の構成分析!F$34,"▲", "-")), 2)), NA())</f>
        <v>
#N/A</v>
      </c>
      <c r="C36" s="165">
        <f>
IF(ROUND(VALUE(SUBSTITUTE(連結実質赤字比率に係る赤字・黒字の構成分析!F$34,"▲", "-")), 2) &gt;= 0, ABS(ROUND(VALUE(SUBSTITUTE(連結実質赤字比率に係る赤字・黒字の構成分析!F$34,"▲", "-")), 2)), NA())</f>
        <v>
16.850000000000001</v>
      </c>
      <c r="D36" s="165" t="e">
        <f>
IF(ROUND(VALUE(SUBSTITUTE(連結実質赤字比率に係る赤字・黒字の構成分析!G$34,"▲", "-")), 2) &lt; 0, ABS(ROUND(VALUE(SUBSTITUTE(連結実質赤字比率に係る赤字・黒字の構成分析!G$34,"▲", "-")), 2)), NA())</f>
        <v>
#N/A</v>
      </c>
      <c r="E36" s="165">
        <f>
IF(ROUND(VALUE(SUBSTITUTE(連結実質赤字比率に係る赤字・黒字の構成分析!G$34,"▲", "-")), 2) &gt;= 0, ABS(ROUND(VALUE(SUBSTITUTE(連結実質赤字比率に係る赤字・黒字の構成分析!G$34,"▲", "-")), 2)), NA())</f>
        <v>
17.07</v>
      </c>
      <c r="F36" s="165" t="e">
        <f>
IF(ROUND(VALUE(SUBSTITUTE(連結実質赤字比率に係る赤字・黒字の構成分析!H$34,"▲", "-")), 2) &lt; 0, ABS(ROUND(VALUE(SUBSTITUTE(連結実質赤字比率に係る赤字・黒字の構成分析!H$34,"▲", "-")), 2)), NA())</f>
        <v>
#N/A</v>
      </c>
      <c r="G36" s="165">
        <f>
IF(ROUND(VALUE(SUBSTITUTE(連結実質赤字比率に係る赤字・黒字の構成分析!H$34,"▲", "-")), 2) &gt;= 0, ABS(ROUND(VALUE(SUBSTITUTE(連結実質赤字比率に係る赤字・黒字の構成分析!H$34,"▲", "-")), 2)), NA())</f>
        <v>
13.98</v>
      </c>
      <c r="H36" s="165" t="e">
        <f>
IF(ROUND(VALUE(SUBSTITUTE(連結実質赤字比率に係る赤字・黒字の構成分析!I$34,"▲", "-")), 2) &lt; 0, ABS(ROUND(VALUE(SUBSTITUTE(連結実質赤字比率に係る赤字・黒字の構成分析!I$34,"▲", "-")), 2)), NA())</f>
        <v>
#N/A</v>
      </c>
      <c r="I36" s="165">
        <f>
IF(ROUND(VALUE(SUBSTITUTE(連結実質赤字比率に係る赤字・黒字の構成分析!I$34,"▲", "-")), 2) &gt;= 0, ABS(ROUND(VALUE(SUBSTITUTE(連結実質赤字比率に係る赤字・黒字の構成分析!I$34,"▲", "-")), 2)), NA())</f>
        <v>
12.86</v>
      </c>
      <c r="J36" s="165" t="e">
        <f>
IF(ROUND(VALUE(SUBSTITUTE(連結実質赤字比率に係る赤字・黒字の構成分析!J$34,"▲", "-")), 2) &lt; 0, ABS(ROUND(VALUE(SUBSTITUTE(連結実質赤字比率に係る赤字・黒字の構成分析!J$34,"▲", "-")), 2)), NA())</f>
        <v>
#N/A</v>
      </c>
      <c r="K36" s="165">
        <f>
IF(ROUND(VALUE(SUBSTITUTE(連結実質赤字比率に係る赤字・黒字の構成分析!J$34,"▲", "-")), 2) &gt;= 0, ABS(ROUND(VALUE(SUBSTITUTE(連結実質赤字比率に係る赤字・黒字の構成分析!J$34,"▲", "-")), 2)), NA())</f>
        <v>
10.86</v>
      </c>
    </row>
    <row r="39" spans="1:16" x14ac:dyDescent="0.15">
      <c r="A39" s="138" t="s">
        <v>
62</v>
      </c>
    </row>
    <row r="40" spans="1:16" x14ac:dyDescent="0.15">
      <c r="A40" s="166"/>
      <c r="B40" s="166" t="str">
        <f>
'実質公債費比率（分子）の構造'!K$44</f>
        <v>
H30</v>
      </c>
      <c r="C40" s="166"/>
      <c r="D40" s="166"/>
      <c r="E40" s="166" t="str">
        <f>
'実質公債費比率（分子）の構造'!L$44</f>
        <v>
R01</v>
      </c>
      <c r="F40" s="166"/>
      <c r="G40" s="166"/>
      <c r="H40" s="166" t="str">
        <f>
'実質公債費比率（分子）の構造'!M$44</f>
        <v>
R02</v>
      </c>
      <c r="I40" s="166"/>
      <c r="J40" s="166"/>
      <c r="K40" s="166" t="str">
        <f>
'実質公債費比率（分子）の構造'!N$44</f>
        <v>
R03</v>
      </c>
      <c r="L40" s="166"/>
      <c r="M40" s="166"/>
      <c r="N40" s="166" t="str">
        <f>
'実質公債費比率（分子）の構造'!O$44</f>
        <v>
R04</v>
      </c>
      <c r="O40" s="166"/>
      <c r="P40" s="166"/>
    </row>
    <row r="41" spans="1:16" x14ac:dyDescent="0.15">
      <c r="A41" s="166"/>
      <c r="B41" s="166" t="s">
        <v>
63</v>
      </c>
      <c r="C41" s="166"/>
      <c r="D41" s="166" t="s">
        <v>
64</v>
      </c>
      <c r="E41" s="166" t="s">
        <v>
63</v>
      </c>
      <c r="F41" s="166"/>
      <c r="G41" s="166" t="s">
        <v>
64</v>
      </c>
      <c r="H41" s="166" t="s">
        <v>
63</v>
      </c>
      <c r="I41" s="166"/>
      <c r="J41" s="166" t="s">
        <v>
64</v>
      </c>
      <c r="K41" s="166" t="s">
        <v>
63</v>
      </c>
      <c r="L41" s="166"/>
      <c r="M41" s="166" t="s">
        <v>
64</v>
      </c>
      <c r="N41" s="166" t="s">
        <v>
63</v>
      </c>
      <c r="O41" s="166"/>
      <c r="P41" s="166" t="s">
        <v>
64</v>
      </c>
    </row>
    <row r="42" spans="1:16" x14ac:dyDescent="0.15">
      <c r="A42" s="166" t="s">
        <v>
65</v>
      </c>
      <c r="B42" s="166"/>
      <c r="C42" s="166"/>
      <c r="D42" s="166">
        <f>
'実質公債費比率（分子）の構造'!K$52</f>
        <v>
3137</v>
      </c>
      <c r="E42" s="166"/>
      <c r="F42" s="166"/>
      <c r="G42" s="166">
        <f>
'実質公債費比率（分子）の構造'!L$52</f>
        <v>
2984</v>
      </c>
      <c r="H42" s="166"/>
      <c r="I42" s="166"/>
      <c r="J42" s="166">
        <f>
'実質公債費比率（分子）の構造'!M$52</f>
        <v>
2909</v>
      </c>
      <c r="K42" s="166"/>
      <c r="L42" s="166"/>
      <c r="M42" s="166">
        <f>
'実質公債費比率（分子）の構造'!N$52</f>
        <v>
2993</v>
      </c>
      <c r="N42" s="166"/>
      <c r="O42" s="166"/>
      <c r="P42" s="166">
        <f>
'実質公債費比率（分子）の構造'!O$52</f>
        <v>
3054</v>
      </c>
    </row>
    <row r="43" spans="1:16" x14ac:dyDescent="0.15">
      <c r="A43" s="166" t="s">
        <v>
66</v>
      </c>
      <c r="B43" s="166" t="str">
        <f>
'実質公債費比率（分子）の構造'!K$51</f>
        <v>
-</v>
      </c>
      <c r="C43" s="166"/>
      <c r="D43" s="166"/>
      <c r="E43" s="166" t="str">
        <f>
'実質公債費比率（分子）の構造'!L$51</f>
        <v>
-</v>
      </c>
      <c r="F43" s="166"/>
      <c r="G43" s="166"/>
      <c r="H43" s="166" t="str">
        <f>
'実質公債費比率（分子）の構造'!M$51</f>
        <v>
-</v>
      </c>
      <c r="I43" s="166"/>
      <c r="J43" s="166"/>
      <c r="K43" s="166" t="str">
        <f>
'実質公債費比率（分子）の構造'!N$51</f>
        <v>
-</v>
      </c>
      <c r="L43" s="166"/>
      <c r="M43" s="166"/>
      <c r="N43" s="166" t="str">
        <f>
'実質公債費比率（分子）の構造'!O$51</f>
        <v>
-</v>
      </c>
      <c r="O43" s="166"/>
      <c r="P43" s="166"/>
    </row>
    <row r="44" spans="1:16" x14ac:dyDescent="0.15">
      <c r="A44" s="166" t="s">
        <v>
67</v>
      </c>
      <c r="B44" s="166">
        <f>
'実質公債費比率（分子）の構造'!K$50</f>
        <v>
11</v>
      </c>
      <c r="C44" s="166"/>
      <c r="D44" s="166"/>
      <c r="E44" s="166">
        <f>
'実質公債費比率（分子）の構造'!L$50</f>
        <v>
42</v>
      </c>
      <c r="F44" s="166"/>
      <c r="G44" s="166"/>
      <c r="H44" s="166">
        <f>
'実質公債費比率（分子）の構造'!M$50</f>
        <v>
74</v>
      </c>
      <c r="I44" s="166"/>
      <c r="J44" s="166"/>
      <c r="K44" s="166">
        <f>
'実質公債費比率（分子）の構造'!N$50</f>
        <v>
74</v>
      </c>
      <c r="L44" s="166"/>
      <c r="M44" s="166"/>
      <c r="N44" s="166">
        <f>
'実質公債費比率（分子）の構造'!O$50</f>
        <v>
74</v>
      </c>
      <c r="O44" s="166"/>
      <c r="P44" s="166"/>
    </row>
    <row r="45" spans="1:16" x14ac:dyDescent="0.15">
      <c r="A45" s="166" t="s">
        <v>
68</v>
      </c>
      <c r="B45" s="166">
        <f>
'実質公債費比率（分子）の構造'!K$49</f>
        <v>
393</v>
      </c>
      <c r="C45" s="166"/>
      <c r="D45" s="166"/>
      <c r="E45" s="166">
        <f>
'実質公債費比率（分子）の構造'!L$49</f>
        <v>
392</v>
      </c>
      <c r="F45" s="166"/>
      <c r="G45" s="166"/>
      <c r="H45" s="166">
        <f>
'実質公債費比率（分子）の構造'!M$49</f>
        <v>
339</v>
      </c>
      <c r="I45" s="166"/>
      <c r="J45" s="166"/>
      <c r="K45" s="166">
        <f>
'実質公債費比率（分子）の構造'!N$49</f>
        <v>
359</v>
      </c>
      <c r="L45" s="166"/>
      <c r="M45" s="166"/>
      <c r="N45" s="166">
        <f>
'実質公債費比率（分子）の構造'!O$49</f>
        <v>
380</v>
      </c>
      <c r="O45" s="166"/>
      <c r="P45" s="166"/>
    </row>
    <row r="46" spans="1:16" x14ac:dyDescent="0.15">
      <c r="A46" s="166" t="s">
        <v>
69</v>
      </c>
      <c r="B46" s="166">
        <f>
'実質公債費比率（分子）の構造'!K$48</f>
        <v>
104</v>
      </c>
      <c r="C46" s="166"/>
      <c r="D46" s="166"/>
      <c r="E46" s="166">
        <f>
'実質公債費比率（分子）の構造'!L$48</f>
        <v>
99</v>
      </c>
      <c r="F46" s="166"/>
      <c r="G46" s="166"/>
      <c r="H46" s="166">
        <f>
'実質公債費比率（分子）の構造'!M$48</f>
        <v>
96</v>
      </c>
      <c r="I46" s="166"/>
      <c r="J46" s="166"/>
      <c r="K46" s="166">
        <f>
'実質公債費比率（分子）の構造'!N$48</f>
        <v>
95</v>
      </c>
      <c r="L46" s="166"/>
      <c r="M46" s="166"/>
      <c r="N46" s="166">
        <f>
'実質公債費比率（分子）の構造'!O$48</f>
        <v>
92</v>
      </c>
      <c r="O46" s="166"/>
      <c r="P46" s="166"/>
    </row>
    <row r="47" spans="1:16" x14ac:dyDescent="0.15">
      <c r="A47" s="166" t="s">
        <v>
70</v>
      </c>
      <c r="B47" s="166" t="str">
        <f>
'実質公債費比率（分子）の構造'!K$47</f>
        <v>
-</v>
      </c>
      <c r="C47" s="166"/>
      <c r="D47" s="166"/>
      <c r="E47" s="166" t="str">
        <f>
'実質公債費比率（分子）の構造'!L$47</f>
        <v>
-</v>
      </c>
      <c r="F47" s="166"/>
      <c r="G47" s="166"/>
      <c r="H47" s="166" t="str">
        <f>
'実質公債費比率（分子）の構造'!M$47</f>
        <v>
-</v>
      </c>
      <c r="I47" s="166"/>
      <c r="J47" s="166"/>
      <c r="K47" s="166" t="str">
        <f>
'実質公債費比率（分子）の構造'!N$47</f>
        <v>
-</v>
      </c>
      <c r="L47" s="166"/>
      <c r="M47" s="166"/>
      <c r="N47" s="166" t="str">
        <f>
'実質公債費比率（分子）の構造'!O$47</f>
        <v>
-</v>
      </c>
      <c r="O47" s="166"/>
      <c r="P47" s="166"/>
    </row>
    <row r="48" spans="1:16" x14ac:dyDescent="0.15">
      <c r="A48" s="166" t="s">
        <v>
71</v>
      </c>
      <c r="B48" s="166" t="str">
        <f>
'実質公債費比率（分子）の構造'!K$46</f>
        <v>
-</v>
      </c>
      <c r="C48" s="166"/>
      <c r="D48" s="166"/>
      <c r="E48" s="166" t="str">
        <f>
'実質公債費比率（分子）の構造'!L$46</f>
        <v>
-</v>
      </c>
      <c r="F48" s="166"/>
      <c r="G48" s="166"/>
      <c r="H48" s="166" t="str">
        <f>
'実質公債費比率（分子）の構造'!M$46</f>
        <v>
-</v>
      </c>
      <c r="I48" s="166"/>
      <c r="J48" s="166"/>
      <c r="K48" s="166" t="str">
        <f>
'実質公債費比率（分子）の構造'!N$46</f>
        <v>
-</v>
      </c>
      <c r="L48" s="166"/>
      <c r="M48" s="166"/>
      <c r="N48" s="166" t="str">
        <f>
'実質公債費比率（分子）の構造'!O$46</f>
        <v>
-</v>
      </c>
      <c r="O48" s="166"/>
      <c r="P48" s="166"/>
    </row>
    <row r="49" spans="1:16" x14ac:dyDescent="0.15">
      <c r="A49" s="166" t="s">
        <v>
72</v>
      </c>
      <c r="B49" s="166">
        <f>
'実質公債費比率（分子）の構造'!K$45</f>
        <v>
2948</v>
      </c>
      <c r="C49" s="166"/>
      <c r="D49" s="166"/>
      <c r="E49" s="166">
        <f>
'実質公債費比率（分子）の構造'!L$45</f>
        <v>
2851</v>
      </c>
      <c r="F49" s="166"/>
      <c r="G49" s="166"/>
      <c r="H49" s="166">
        <f>
'実質公債費比率（分子）の構造'!M$45</f>
        <v>
2878</v>
      </c>
      <c r="I49" s="166"/>
      <c r="J49" s="166"/>
      <c r="K49" s="166">
        <f>
'実質公債費比率（分子）の構造'!N$45</f>
        <v>
2856</v>
      </c>
      <c r="L49" s="166"/>
      <c r="M49" s="166"/>
      <c r="N49" s="166">
        <f>
'実質公債費比率（分子）の構造'!O$45</f>
        <v>
3080</v>
      </c>
      <c r="O49" s="166"/>
      <c r="P49" s="166"/>
    </row>
    <row r="50" spans="1:16" x14ac:dyDescent="0.15">
      <c r="A50" s="166" t="s">
        <v>
73</v>
      </c>
      <c r="B50" s="166" t="e">
        <f>
NA()</f>
        <v>
#N/A</v>
      </c>
      <c r="C50" s="166">
        <f>
IF(ISNUMBER('実質公債費比率（分子）の構造'!K$53),'実質公債費比率（分子）の構造'!K$53,NA())</f>
        <v>
319</v>
      </c>
      <c r="D50" s="166" t="e">
        <f>
NA()</f>
        <v>
#N/A</v>
      </c>
      <c r="E50" s="166" t="e">
        <f>
NA()</f>
        <v>
#N/A</v>
      </c>
      <c r="F50" s="166">
        <f>
IF(ISNUMBER('実質公債費比率（分子）の構造'!L$53),'実質公債費比率（分子）の構造'!L$53,NA())</f>
        <v>
400</v>
      </c>
      <c r="G50" s="166" t="e">
        <f>
NA()</f>
        <v>
#N/A</v>
      </c>
      <c r="H50" s="166" t="e">
        <f>
NA()</f>
        <v>
#N/A</v>
      </c>
      <c r="I50" s="166">
        <f>
IF(ISNUMBER('実質公債費比率（分子）の構造'!M$53),'実質公債費比率（分子）の構造'!M$53,NA())</f>
        <v>
478</v>
      </c>
      <c r="J50" s="166" t="e">
        <f>
NA()</f>
        <v>
#N/A</v>
      </c>
      <c r="K50" s="166" t="e">
        <f>
NA()</f>
        <v>
#N/A</v>
      </c>
      <c r="L50" s="166">
        <f>
IF(ISNUMBER('実質公債費比率（分子）の構造'!N$53),'実質公債費比率（分子）の構造'!N$53,NA())</f>
        <v>
391</v>
      </c>
      <c r="M50" s="166" t="e">
        <f>
NA()</f>
        <v>
#N/A</v>
      </c>
      <c r="N50" s="166" t="e">
        <f>
NA()</f>
        <v>
#N/A</v>
      </c>
      <c r="O50" s="166">
        <f>
IF(ISNUMBER('実質公債費比率（分子）の構造'!O$53),'実質公債費比率（分子）の構造'!O$53,NA())</f>
        <v>
572</v>
      </c>
      <c r="P50" s="166" t="e">
        <f>
NA()</f>
        <v>
#N/A</v>
      </c>
    </row>
    <row r="53" spans="1:16" x14ac:dyDescent="0.15">
      <c r="A53" s="138" t="s">
        <v>
74</v>
      </c>
    </row>
    <row r="54" spans="1:16" x14ac:dyDescent="0.15">
      <c r="A54" s="165"/>
      <c r="B54" s="165" t="str">
        <f>
'将来負担比率（分子）の構造'!I$40</f>
        <v>
H30</v>
      </c>
      <c r="C54" s="165"/>
      <c r="D54" s="165"/>
      <c r="E54" s="165" t="str">
        <f>
'将来負担比率（分子）の構造'!J$40</f>
        <v>
R01</v>
      </c>
      <c r="F54" s="165"/>
      <c r="G54" s="165"/>
      <c r="H54" s="165" t="str">
        <f>
'将来負担比率（分子）の構造'!K$40</f>
        <v>
R02</v>
      </c>
      <c r="I54" s="165"/>
      <c r="J54" s="165"/>
      <c r="K54" s="165" t="str">
        <f>
'将来負担比率（分子）の構造'!L$40</f>
        <v>
R03</v>
      </c>
      <c r="L54" s="165"/>
      <c r="M54" s="165"/>
      <c r="N54" s="165" t="str">
        <f>
'将来負担比率（分子）の構造'!M$40</f>
        <v>
R04</v>
      </c>
      <c r="O54" s="165"/>
      <c r="P54" s="165"/>
    </row>
    <row r="55" spans="1:16" x14ac:dyDescent="0.15">
      <c r="A55" s="165"/>
      <c r="B55" s="165" t="s">
        <v>
75</v>
      </c>
      <c r="C55" s="165"/>
      <c r="D55" s="165" t="s">
        <v>
76</v>
      </c>
      <c r="E55" s="165" t="s">
        <v>
75</v>
      </c>
      <c r="F55" s="165"/>
      <c r="G55" s="165" t="s">
        <v>
76</v>
      </c>
      <c r="H55" s="165" t="s">
        <v>
75</v>
      </c>
      <c r="I55" s="165"/>
      <c r="J55" s="165" t="s">
        <v>
76</v>
      </c>
      <c r="K55" s="165" t="s">
        <v>
75</v>
      </c>
      <c r="L55" s="165"/>
      <c r="M55" s="165" t="s">
        <v>
76</v>
      </c>
      <c r="N55" s="165" t="s">
        <v>
75</v>
      </c>
      <c r="O55" s="165"/>
      <c r="P55" s="165" t="s">
        <v>
76</v>
      </c>
    </row>
    <row r="56" spans="1:16" x14ac:dyDescent="0.15">
      <c r="A56" s="165" t="s">
        <v>
45</v>
      </c>
      <c r="B56" s="165"/>
      <c r="C56" s="165"/>
      <c r="D56" s="165">
        <f>
'将来負担比率（分子）の構造'!I$52</f>
        <v>
31933</v>
      </c>
      <c r="E56" s="165"/>
      <c r="F56" s="165"/>
      <c r="G56" s="165">
        <f>
'将来負担比率（分子）の構造'!J$52</f>
        <v>
31396</v>
      </c>
      <c r="H56" s="165"/>
      <c r="I56" s="165"/>
      <c r="J56" s="165">
        <f>
'将来負担比率（分子）の構造'!K$52</f>
        <v>
30686</v>
      </c>
      <c r="K56" s="165"/>
      <c r="L56" s="165"/>
      <c r="M56" s="165">
        <f>
'将来負担比率（分子）の構造'!L$52</f>
        <v>
30519</v>
      </c>
      <c r="N56" s="165"/>
      <c r="O56" s="165"/>
      <c r="P56" s="165">
        <f>
'将来負担比率（分子）の構造'!M$52</f>
        <v>
29444</v>
      </c>
    </row>
    <row r="57" spans="1:16" x14ac:dyDescent="0.15">
      <c r="A57" s="165" t="s">
        <v>
44</v>
      </c>
      <c r="B57" s="165"/>
      <c r="C57" s="165"/>
      <c r="D57" s="165">
        <f>
'将来負担比率（分子）の構造'!I$51</f>
        <v>
3909</v>
      </c>
      <c r="E57" s="165"/>
      <c r="F57" s="165"/>
      <c r="G57" s="165">
        <f>
'将来負担比率（分子）の構造'!J$51</f>
        <v>
3698</v>
      </c>
      <c r="H57" s="165"/>
      <c r="I57" s="165"/>
      <c r="J57" s="165">
        <f>
'将来負担比率（分子）の構造'!K$51</f>
        <v>
3627</v>
      </c>
      <c r="K57" s="165"/>
      <c r="L57" s="165"/>
      <c r="M57" s="165">
        <f>
'将来負担比率（分子）の構造'!L$51</f>
        <v>
3356</v>
      </c>
      <c r="N57" s="165"/>
      <c r="O57" s="165"/>
      <c r="P57" s="165">
        <f>
'将来負担比率（分子）の構造'!M$51</f>
        <v>
4611</v>
      </c>
    </row>
    <row r="58" spans="1:16" x14ac:dyDescent="0.15">
      <c r="A58" s="165" t="s">
        <v>
43</v>
      </c>
      <c r="B58" s="165"/>
      <c r="C58" s="165"/>
      <c r="D58" s="165">
        <f>
'将来負担比率（分子）の構造'!I$50</f>
        <v>
17482</v>
      </c>
      <c r="E58" s="165"/>
      <c r="F58" s="165"/>
      <c r="G58" s="165">
        <f>
'将来負担比率（分子）の構造'!J$50</f>
        <v>
15977</v>
      </c>
      <c r="H58" s="165"/>
      <c r="I58" s="165"/>
      <c r="J58" s="165">
        <f>
'将来負担比率（分子）の構造'!K$50</f>
        <v>
15916</v>
      </c>
      <c r="K58" s="165"/>
      <c r="L58" s="165"/>
      <c r="M58" s="165">
        <f>
'将来負担比率（分子）の構造'!L$50</f>
        <v>
17756</v>
      </c>
      <c r="N58" s="165"/>
      <c r="O58" s="165"/>
      <c r="P58" s="165">
        <f>
'将来負担比率（分子）の構造'!M$50</f>
        <v>
18803</v>
      </c>
    </row>
    <row r="59" spans="1:16" x14ac:dyDescent="0.15">
      <c r="A59" s="165" t="s">
        <v>
41</v>
      </c>
      <c r="B59" s="165" t="str">
        <f>
'将来負担比率（分子）の構造'!I$49</f>
        <v>
-</v>
      </c>
      <c r="C59" s="165"/>
      <c r="D59" s="165"/>
      <c r="E59" s="165" t="str">
        <f>
'将来負担比率（分子）の構造'!J$49</f>
        <v>
-</v>
      </c>
      <c r="F59" s="165"/>
      <c r="G59" s="165"/>
      <c r="H59" s="165" t="str">
        <f>
'将来負担比率（分子）の構造'!K$49</f>
        <v>
-</v>
      </c>
      <c r="I59" s="165"/>
      <c r="J59" s="165"/>
      <c r="K59" s="165" t="str">
        <f>
'将来負担比率（分子）の構造'!L$49</f>
        <v>
-</v>
      </c>
      <c r="L59" s="165"/>
      <c r="M59" s="165"/>
      <c r="N59" s="165" t="str">
        <f>
'将来負担比率（分子）の構造'!M$49</f>
        <v>
-</v>
      </c>
      <c r="O59" s="165"/>
      <c r="P59" s="165"/>
    </row>
    <row r="60" spans="1:16" x14ac:dyDescent="0.15">
      <c r="A60" s="165" t="s">
        <v>
40</v>
      </c>
      <c r="B60" s="165" t="str">
        <f>
'将来負担比率（分子）の構造'!I$48</f>
        <v>
-</v>
      </c>
      <c r="C60" s="165"/>
      <c r="D60" s="165"/>
      <c r="E60" s="165" t="str">
        <f>
'将来負担比率（分子）の構造'!J$48</f>
        <v>
-</v>
      </c>
      <c r="F60" s="165"/>
      <c r="G60" s="165"/>
      <c r="H60" s="165" t="str">
        <f>
'将来負担比率（分子）の構造'!K$48</f>
        <v>
-</v>
      </c>
      <c r="I60" s="165"/>
      <c r="J60" s="165"/>
      <c r="K60" s="165" t="str">
        <f>
'将来負担比率（分子）の構造'!L$48</f>
        <v>
-</v>
      </c>
      <c r="L60" s="165"/>
      <c r="M60" s="165"/>
      <c r="N60" s="165" t="str">
        <f>
'将来負担比率（分子）の構造'!M$48</f>
        <v>
-</v>
      </c>
      <c r="O60" s="165"/>
      <c r="P60" s="165"/>
    </row>
    <row r="61" spans="1:16" x14ac:dyDescent="0.15">
      <c r="A61" s="165" t="s">
        <v>
38</v>
      </c>
      <c r="B61" s="165">
        <f>
'将来負担比率（分子）の構造'!I$46</f>
        <v>
4</v>
      </c>
      <c r="C61" s="165"/>
      <c r="D61" s="165"/>
      <c r="E61" s="165">
        <f>
'将来負担比率（分子）の構造'!J$46</f>
        <v>
1</v>
      </c>
      <c r="F61" s="165"/>
      <c r="G61" s="165"/>
      <c r="H61" s="165" t="str">
        <f>
'将来負担比率（分子）の構造'!K$46</f>
        <v>
-</v>
      </c>
      <c r="I61" s="165"/>
      <c r="J61" s="165"/>
      <c r="K61" s="165" t="str">
        <f>
'将来負担比率（分子）の構造'!L$46</f>
        <v>
-</v>
      </c>
      <c r="L61" s="165"/>
      <c r="M61" s="165"/>
      <c r="N61" s="165">
        <f>
'将来負担比率（分子）の構造'!M$46</f>
        <v>
2</v>
      </c>
      <c r="O61" s="165"/>
      <c r="P61" s="165"/>
    </row>
    <row r="62" spans="1:16" x14ac:dyDescent="0.15">
      <c r="A62" s="165" t="s">
        <v>
37</v>
      </c>
      <c r="B62" s="165">
        <f>
'将来負担比率（分子）の構造'!I$45</f>
        <v>
4510</v>
      </c>
      <c r="C62" s="165"/>
      <c r="D62" s="165"/>
      <c r="E62" s="165">
        <f>
'将来負担比率（分子）の構造'!J$45</f>
        <v>
4650</v>
      </c>
      <c r="F62" s="165"/>
      <c r="G62" s="165"/>
      <c r="H62" s="165">
        <f>
'将来負担比率（分子）の構造'!K$45</f>
        <v>
4774</v>
      </c>
      <c r="I62" s="165"/>
      <c r="J62" s="165"/>
      <c r="K62" s="165">
        <f>
'将来負担比率（分子）の構造'!L$45</f>
        <v>
5075</v>
      </c>
      <c r="L62" s="165"/>
      <c r="M62" s="165"/>
      <c r="N62" s="165">
        <f>
'将来負担比率（分子）の構造'!M$45</f>
        <v>
5396</v>
      </c>
      <c r="O62" s="165"/>
      <c r="P62" s="165"/>
    </row>
    <row r="63" spans="1:16" x14ac:dyDescent="0.15">
      <c r="A63" s="165" t="s">
        <v>
36</v>
      </c>
      <c r="B63" s="165">
        <f>
'将来負担比率（分子）の構造'!I$44</f>
        <v>
4533</v>
      </c>
      <c r="C63" s="165"/>
      <c r="D63" s="165"/>
      <c r="E63" s="165">
        <f>
'将来負担比率（分子）の構造'!J$44</f>
        <v>
4281</v>
      </c>
      <c r="F63" s="165"/>
      <c r="G63" s="165"/>
      <c r="H63" s="165">
        <f>
'将来負担比率（分子）の構造'!K$44</f>
        <v>
4051</v>
      </c>
      <c r="I63" s="165"/>
      <c r="J63" s="165"/>
      <c r="K63" s="165">
        <f>
'将来負担比率（分子）の構造'!L$44</f>
        <v>
3839</v>
      </c>
      <c r="L63" s="165"/>
      <c r="M63" s="165"/>
      <c r="N63" s="165">
        <f>
'将来負担比率（分子）の構造'!M$44</f>
        <v>
3620</v>
      </c>
      <c r="O63" s="165"/>
      <c r="P63" s="165"/>
    </row>
    <row r="64" spans="1:16" x14ac:dyDescent="0.15">
      <c r="A64" s="165" t="s">
        <v>
35</v>
      </c>
      <c r="B64" s="165">
        <f>
'将来負担比率（分子）の構造'!I$43</f>
        <v>
924</v>
      </c>
      <c r="C64" s="165"/>
      <c r="D64" s="165"/>
      <c r="E64" s="165">
        <f>
'将来負担比率（分子）の構造'!J$43</f>
        <v>
942</v>
      </c>
      <c r="F64" s="165"/>
      <c r="G64" s="165"/>
      <c r="H64" s="165">
        <f>
'将来負担比率（分子）の構造'!K$43</f>
        <v>
852</v>
      </c>
      <c r="I64" s="165"/>
      <c r="J64" s="165"/>
      <c r="K64" s="165">
        <f>
'将来負担比率（分子）の構造'!L$43</f>
        <v>
834</v>
      </c>
      <c r="L64" s="165"/>
      <c r="M64" s="165"/>
      <c r="N64" s="165">
        <f>
'将来負担比率（分子）の構造'!M$43</f>
        <v>
822</v>
      </c>
      <c r="O64" s="165"/>
      <c r="P64" s="165"/>
    </row>
    <row r="65" spans="1:16" x14ac:dyDescent="0.15">
      <c r="A65" s="165" t="s">
        <v>
34</v>
      </c>
      <c r="B65" s="165">
        <f>
'将来負担比率（分子）の構造'!I$42</f>
        <v>
1265</v>
      </c>
      <c r="C65" s="165"/>
      <c r="D65" s="165"/>
      <c r="E65" s="165">
        <f>
'将来負担比率（分子）の構造'!J$42</f>
        <v>
1234</v>
      </c>
      <c r="F65" s="165"/>
      <c r="G65" s="165"/>
      <c r="H65" s="165">
        <f>
'将来負担比率（分子）の構造'!K$42</f>
        <v>
1155</v>
      </c>
      <c r="I65" s="165"/>
      <c r="J65" s="165"/>
      <c r="K65" s="165">
        <f>
'将来負担比率（分子）の構造'!L$42</f>
        <v>
1081</v>
      </c>
      <c r="L65" s="165"/>
      <c r="M65" s="165"/>
      <c r="N65" s="165">
        <f>
'将来負担比率（分子）の構造'!M$42</f>
        <v>
1007</v>
      </c>
      <c r="O65" s="165"/>
      <c r="P65" s="165"/>
    </row>
    <row r="66" spans="1:16" x14ac:dyDescent="0.15">
      <c r="A66" s="165" t="s">
        <v>
33</v>
      </c>
      <c r="B66" s="165">
        <f>
'将来負担比率（分子）の構造'!I$41</f>
        <v>
30221</v>
      </c>
      <c r="C66" s="165"/>
      <c r="D66" s="165"/>
      <c r="E66" s="165">
        <f>
'将来負担比率（分子）の構造'!J$41</f>
        <v>
31024</v>
      </c>
      <c r="F66" s="165"/>
      <c r="G66" s="165"/>
      <c r="H66" s="165">
        <f>
'将来負担比率（分子）の構造'!K$41</f>
        <v>
31055</v>
      </c>
      <c r="I66" s="165"/>
      <c r="J66" s="165"/>
      <c r="K66" s="165">
        <f>
'将来負担比率（分子）の構造'!L$41</f>
        <v>
31615</v>
      </c>
      <c r="L66" s="165"/>
      <c r="M66" s="165"/>
      <c r="N66" s="165">
        <f>
'将来負担比率（分子）の構造'!M$41</f>
        <v>
31159</v>
      </c>
      <c r="O66" s="165"/>
      <c r="P66" s="165"/>
    </row>
    <row r="67" spans="1:16" x14ac:dyDescent="0.15">
      <c r="A67" s="165" t="s">
        <v>
77</v>
      </c>
      <c r="B67" s="165" t="e">
        <f>
NA()</f>
        <v>
#N/A</v>
      </c>
      <c r="C67" s="165">
        <f>
IF(ISNUMBER('将来負担比率（分子）の構造'!I$53), IF('将来負担比率（分子）の構造'!I$53 &lt; 0, 0, '将来負担比率（分子）の構造'!I$53), NA())</f>
        <v>
0</v>
      </c>
      <c r="D67" s="165" t="e">
        <f>
NA()</f>
        <v>
#N/A</v>
      </c>
      <c r="E67" s="165" t="e">
        <f>
NA()</f>
        <v>
#N/A</v>
      </c>
      <c r="F67" s="165">
        <f>
IF(ISNUMBER('将来負担比率（分子）の構造'!J$53), IF('将来負担比率（分子）の構造'!J$53 &lt; 0, 0, '将来負担比率（分子）の構造'!J$53), NA())</f>
        <v>
0</v>
      </c>
      <c r="G67" s="165" t="e">
        <f>
NA()</f>
        <v>
#N/A</v>
      </c>
      <c r="H67" s="165" t="e">
        <f>
NA()</f>
        <v>
#N/A</v>
      </c>
      <c r="I67" s="165">
        <f>
IF(ISNUMBER('将来負担比率（分子）の構造'!K$53), IF('将来負担比率（分子）の構造'!K$53 &lt; 0, 0, '将来負担比率（分子）の構造'!K$53), NA())</f>
        <v>
0</v>
      </c>
      <c r="J67" s="165" t="e">
        <f>
NA()</f>
        <v>
#N/A</v>
      </c>
      <c r="K67" s="165" t="e">
        <f>
NA()</f>
        <v>
#N/A</v>
      </c>
      <c r="L67" s="165">
        <f>
IF(ISNUMBER('将来負担比率（分子）の構造'!L$53), IF('将来負担比率（分子）の構造'!L$53 &lt; 0, 0, '将来負担比率（分子）の構造'!L$53), NA())</f>
        <v>
0</v>
      </c>
      <c r="M67" s="165" t="e">
        <f>
NA()</f>
        <v>
#N/A</v>
      </c>
      <c r="N67" s="165" t="e">
        <f>
NA()</f>
        <v>
#N/A</v>
      </c>
      <c r="O67" s="165">
        <f>
IF(ISNUMBER('将来負担比率（分子）の構造'!M$53), IF('将来負担比率（分子）の構造'!M$53 &lt; 0, 0, '将来負担比率（分子）の構造'!M$53), NA())</f>
        <v>
0</v>
      </c>
      <c r="P67" s="165" t="e">
        <f>
NA()</f>
        <v>
#N/A</v>
      </c>
    </row>
    <row r="70" spans="1:16" x14ac:dyDescent="0.15">
      <c r="A70" s="167" t="s">
        <v>
78</v>
      </c>
      <c r="B70" s="167"/>
      <c r="C70" s="167"/>
      <c r="D70" s="167"/>
      <c r="E70" s="167"/>
      <c r="F70" s="167"/>
    </row>
    <row r="71" spans="1:16" x14ac:dyDescent="0.15">
      <c r="A71" s="168"/>
      <c r="B71" s="168" t="str">
        <f>
基金残高に係る経年分析!F54</f>
        <v>
R02</v>
      </c>
      <c r="C71" s="168" t="str">
        <f>
基金残高に係る経年分析!G54</f>
        <v>
R03</v>
      </c>
      <c r="D71" s="168" t="str">
        <f>
基金残高に係る経年分析!H54</f>
        <v>
R04</v>
      </c>
    </row>
    <row r="72" spans="1:16" x14ac:dyDescent="0.15">
      <c r="A72" s="168" t="s">
        <v>
79</v>
      </c>
      <c r="B72" s="169">
        <f>
基金残高に係る経年分析!F55</f>
        <v>
4044</v>
      </c>
      <c r="C72" s="169">
        <f>
基金残高に係る経年分析!G55</f>
        <v>
5126</v>
      </c>
      <c r="D72" s="169">
        <f>
基金残高に係る経年分析!H55</f>
        <v>
7925</v>
      </c>
    </row>
    <row r="73" spans="1:16" x14ac:dyDescent="0.15">
      <c r="A73" s="168" t="s">
        <v>
80</v>
      </c>
      <c r="B73" s="169">
        <f>
基金残高に係る経年分析!F56</f>
        <v>
299</v>
      </c>
      <c r="C73" s="169">
        <f>
基金残高に係る経年分析!G56</f>
        <v>
1020</v>
      </c>
      <c r="D73" s="169">
        <f>
基金残高に係る経年分析!H56</f>
        <v>
1021</v>
      </c>
    </row>
    <row r="74" spans="1:16" x14ac:dyDescent="0.15">
      <c r="A74" s="168" t="s">
        <v>
81</v>
      </c>
      <c r="B74" s="169">
        <f>
基金残高に係る経年分析!F57</f>
        <v>
7053</v>
      </c>
      <c r="C74" s="169">
        <f>
基金残高に係る経年分析!G57</f>
        <v>
7044</v>
      </c>
      <c r="D74" s="169">
        <f>
基金残高に係る経年分析!H57</f>
        <v>
6935</v>
      </c>
    </row>
  </sheetData>
  <sheetProtection algorithmName="SHA-512" hashValue="UcvYK0dnZ1ZTArwlag54RaRuQ9zVtuq55FCfaasFjuhU7LgQKC4kjPXeNlngmYOBhK3IMtnUf8hk8/itDtYVGg==" saltValue="twEMYdF7A+e6Q180+wmZY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春山 将志</cp:lastModifiedBy>
  <cp:lastPrinted>2024-03-26T02:26:59Z</cp:lastPrinted>
  <dcterms:created xsi:type="dcterms:W3CDTF">2024-03-14T01:48:38Z</dcterms:created>
  <dcterms:modified xsi:type="dcterms:W3CDTF">2024-03-26T02:27:28Z</dcterms:modified>
  <cp:category/>
</cp:coreProperties>
</file>